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"/>
    </mc:Choice>
  </mc:AlternateContent>
  <xr:revisionPtr revIDLastSave="0" documentId="8_{E0406479-9EA4-4913-AF89-84A6BEEE5A1C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Sažetak " sheetId="12" r:id="rId1"/>
    <sheet name="P i R -Tablica 1." sheetId="1" r:id="rId2"/>
    <sheet name="P i R -Tablica 2." sheetId="3" r:id="rId3"/>
    <sheet name="R -Tablica 3." sheetId="4" r:id="rId4"/>
    <sheet name="Rač fin-Tablica 4." sheetId="2" r:id="rId5"/>
    <sheet name="Rač fin-Tablica 5." sheetId="8" r:id="rId6"/>
    <sheet name="Rač fin-Tablica 6." sheetId="16" r:id="rId7"/>
  </sheets>
  <definedNames>
    <definedName name="_xlnm.Print_Titles" localSheetId="1">'P i R -Tablica 1.'!$9:$10</definedName>
    <definedName name="_xlnm.Print_Titles" localSheetId="2">'P i R -Tablica 2.'!$4:$5</definedName>
    <definedName name="_xlnm.Print_Titles" localSheetId="3">'R -Tablica 3.'!$3:$4</definedName>
    <definedName name="_xlnm.Print_Area" localSheetId="1">'P i R -Tablica 1.'!$A$1:$G$207</definedName>
    <definedName name="_xlnm.Print_Area" localSheetId="2">'P i R -Tablica 2.'!$A$1:$G$50</definedName>
    <definedName name="_xlnm.Print_Area" localSheetId="3">'R -Tablica 3.'!$A$1:$G$38</definedName>
    <definedName name="_xlnm.Print_Area" localSheetId="5">'Rač fin-Tablica 5.'!$A$1:$G$13</definedName>
    <definedName name="_xlnm.Print_Area" localSheetId="0">'Sažetak 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16" l="1"/>
  <c r="E26" i="16"/>
  <c r="E22" i="16"/>
  <c r="E19" i="16"/>
  <c r="E212" i="16" l="1"/>
  <c r="E59" i="16"/>
  <c r="E58" i="16"/>
  <c r="E57" i="16"/>
  <c r="E55" i="16"/>
  <c r="E53" i="16"/>
  <c r="E46" i="16"/>
  <c r="E39" i="16"/>
  <c r="E35" i="16"/>
  <c r="E36" i="16"/>
  <c r="E37" i="16"/>
  <c r="E38" i="16"/>
  <c r="G25" i="4" l="1"/>
  <c r="E14" i="3"/>
  <c r="F18" i="3"/>
  <c r="G41" i="3"/>
  <c r="F41" i="3"/>
  <c r="E244" i="16" l="1"/>
  <c r="E239" i="16"/>
  <c r="E238" i="16"/>
  <c r="E237" i="16"/>
  <c r="E230" i="16"/>
  <c r="E229" i="16"/>
  <c r="E218" i="16"/>
  <c r="E211" i="16"/>
  <c r="E206" i="16"/>
  <c r="E183" i="16"/>
  <c r="E182" i="16"/>
  <c r="E179" i="16"/>
  <c r="E178" i="16"/>
  <c r="E166" i="16"/>
  <c r="E165" i="16"/>
  <c r="E164" i="16"/>
  <c r="E163" i="16"/>
  <c r="E154" i="16"/>
  <c r="E149" i="16"/>
  <c r="E132" i="16"/>
  <c r="E131" i="16"/>
  <c r="E128" i="16"/>
  <c r="E126" i="16"/>
  <c r="E125" i="16"/>
  <c r="E124" i="16"/>
  <c r="E117" i="16"/>
  <c r="E116" i="16"/>
  <c r="E115" i="16"/>
  <c r="E113" i="16"/>
  <c r="E109" i="16"/>
  <c r="E108" i="16"/>
  <c r="E107" i="16"/>
  <c r="E78" i="16"/>
  <c r="E76" i="16"/>
  <c r="E44" i="16" l="1"/>
  <c r="C11" i="1" l="1"/>
  <c r="G14" i="1" l="1"/>
  <c r="G16" i="1"/>
  <c r="G17" i="1"/>
  <c r="G18" i="1"/>
  <c r="G19" i="1"/>
  <c r="G21" i="1"/>
  <c r="G22" i="1"/>
  <c r="G5" i="8" l="1"/>
  <c r="F5" i="8"/>
  <c r="F10" i="8"/>
  <c r="F9" i="8"/>
  <c r="F29" i="12" l="1"/>
  <c r="F30" i="12"/>
  <c r="F31" i="12"/>
  <c r="F32" i="12"/>
  <c r="F33" i="12"/>
  <c r="F34" i="12"/>
  <c r="F35" i="12"/>
  <c r="F37" i="12"/>
  <c r="E54" i="16" l="1"/>
  <c r="E32" i="16"/>
  <c r="E28" i="16"/>
  <c r="E27" i="16"/>
  <c r="E25" i="16"/>
  <c r="E23" i="16"/>
  <c r="E21" i="16"/>
  <c r="E20" i="16"/>
  <c r="E18" i="16"/>
  <c r="E17" i="16"/>
  <c r="E16" i="16"/>
  <c r="E15" i="16"/>
  <c r="E14" i="16"/>
  <c r="E13" i="16"/>
  <c r="E12" i="16"/>
  <c r="B77" i="1" l="1"/>
  <c r="B26" i="1"/>
  <c r="B164" i="1"/>
  <c r="B133" i="1"/>
  <c r="G22" i="2" l="1"/>
  <c r="F22" i="2"/>
  <c r="G21" i="2"/>
  <c r="F21" i="2"/>
  <c r="G19" i="2"/>
  <c r="F19" i="2"/>
  <c r="G16" i="2"/>
  <c r="F16" i="2"/>
  <c r="G12" i="2"/>
  <c r="F12" i="2"/>
  <c r="G10" i="2"/>
  <c r="F10" i="2"/>
  <c r="G36" i="4"/>
  <c r="F36" i="4"/>
  <c r="G35" i="4"/>
  <c r="F35" i="4"/>
  <c r="G34" i="4"/>
  <c r="F34" i="4"/>
  <c r="G33" i="4"/>
  <c r="F33" i="4"/>
  <c r="G31" i="4"/>
  <c r="F31" i="4"/>
  <c r="G30" i="4"/>
  <c r="F30" i="4"/>
  <c r="G29" i="4"/>
  <c r="F29" i="4"/>
  <c r="G28" i="4"/>
  <c r="F28" i="4"/>
  <c r="G27" i="4"/>
  <c r="F27" i="4"/>
  <c r="G26" i="4"/>
  <c r="F26" i="4"/>
  <c r="F25" i="4"/>
  <c r="G23" i="4"/>
  <c r="F23" i="4"/>
  <c r="G22" i="4"/>
  <c r="F22" i="4"/>
  <c r="G21" i="4"/>
  <c r="F21" i="4"/>
  <c r="G20" i="4"/>
  <c r="F20" i="4"/>
  <c r="G19" i="4"/>
  <c r="F19" i="4"/>
  <c r="G18" i="4"/>
  <c r="F18" i="4"/>
  <c r="G16" i="4"/>
  <c r="F16" i="4"/>
  <c r="G15" i="4"/>
  <c r="F15" i="4"/>
  <c r="G14" i="4"/>
  <c r="F14" i="4"/>
  <c r="G13" i="4"/>
  <c r="F13" i="4"/>
  <c r="G11" i="4"/>
  <c r="F11" i="4"/>
  <c r="G10" i="4"/>
  <c r="F10" i="4"/>
  <c r="G9" i="4"/>
  <c r="F9" i="4"/>
  <c r="G8" i="4"/>
  <c r="F8" i="4"/>
  <c r="G7" i="4"/>
  <c r="F7" i="4"/>
  <c r="G48" i="3"/>
  <c r="F48" i="3"/>
  <c r="G46" i="3"/>
  <c r="F46" i="3"/>
  <c r="G45" i="3"/>
  <c r="F45" i="3"/>
  <c r="G43" i="3"/>
  <c r="F43" i="3"/>
  <c r="G40" i="3"/>
  <c r="F40" i="3"/>
  <c r="G39" i="3"/>
  <c r="F39" i="3"/>
  <c r="G36" i="3"/>
  <c r="F36" i="3"/>
  <c r="G35" i="3"/>
  <c r="F35" i="3"/>
  <c r="G33" i="3"/>
  <c r="F33" i="3"/>
  <c r="G31" i="3"/>
  <c r="F31" i="3"/>
  <c r="G23" i="3"/>
  <c r="F23" i="3"/>
  <c r="G22" i="3"/>
  <c r="F22" i="3"/>
  <c r="G20" i="3"/>
  <c r="F20" i="3"/>
  <c r="G17" i="3"/>
  <c r="F17" i="3"/>
  <c r="G16" i="3"/>
  <c r="F16" i="3"/>
  <c r="G13" i="3"/>
  <c r="F13" i="3"/>
  <c r="G12" i="3"/>
  <c r="F12" i="3"/>
  <c r="G10" i="3"/>
  <c r="F10" i="3"/>
  <c r="G8" i="3"/>
  <c r="F8" i="3"/>
  <c r="G205" i="1"/>
  <c r="F205" i="1"/>
  <c r="G203" i="1"/>
  <c r="F203" i="1"/>
  <c r="G199" i="1"/>
  <c r="F199" i="1"/>
  <c r="G197" i="1"/>
  <c r="F197" i="1"/>
  <c r="G195" i="1"/>
  <c r="F195" i="1"/>
  <c r="G194" i="1"/>
  <c r="F194" i="1"/>
  <c r="G192" i="1"/>
  <c r="F192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2" i="1"/>
  <c r="F182" i="1"/>
  <c r="G181" i="1"/>
  <c r="F181" i="1"/>
  <c r="G180" i="1"/>
  <c r="F180" i="1"/>
  <c r="G176" i="1"/>
  <c r="F176" i="1"/>
  <c r="G175" i="1"/>
  <c r="F175" i="1"/>
  <c r="G169" i="1"/>
  <c r="F169" i="1"/>
  <c r="G167" i="1"/>
  <c r="F167" i="1"/>
  <c r="G165" i="1"/>
  <c r="F165" i="1"/>
  <c r="G161" i="1"/>
  <c r="F161" i="1"/>
  <c r="G160" i="1"/>
  <c r="F160" i="1"/>
  <c r="G156" i="1"/>
  <c r="F156" i="1"/>
  <c r="G152" i="1"/>
  <c r="F152" i="1"/>
  <c r="G151" i="1"/>
  <c r="F151" i="1"/>
  <c r="G150" i="1"/>
  <c r="F150" i="1"/>
  <c r="G149" i="1"/>
  <c r="F149" i="1"/>
  <c r="G147" i="1"/>
  <c r="F147" i="1"/>
  <c r="G146" i="1"/>
  <c r="F146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4" i="1"/>
  <c r="F134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5" i="1"/>
  <c r="F115" i="1"/>
  <c r="G114" i="1"/>
  <c r="F114" i="1"/>
  <c r="G113" i="1"/>
  <c r="F113" i="1"/>
  <c r="G112" i="1"/>
  <c r="F112" i="1"/>
  <c r="G108" i="1"/>
  <c r="F108" i="1"/>
  <c r="G107" i="1"/>
  <c r="F107" i="1"/>
  <c r="G106" i="1"/>
  <c r="F106" i="1"/>
  <c r="G104" i="1"/>
  <c r="F104" i="1"/>
  <c r="G102" i="1"/>
  <c r="F102" i="1"/>
  <c r="G101" i="1"/>
  <c r="F101" i="1"/>
  <c r="G100" i="1"/>
  <c r="F100" i="1"/>
  <c r="G99" i="1"/>
  <c r="F99" i="1"/>
  <c r="G78" i="1"/>
  <c r="F78" i="1"/>
  <c r="G76" i="1"/>
  <c r="F76" i="1"/>
  <c r="G75" i="1"/>
  <c r="F75" i="1"/>
  <c r="G74" i="1"/>
  <c r="F74" i="1"/>
  <c r="G72" i="1"/>
  <c r="F72" i="1"/>
  <c r="G65" i="1"/>
  <c r="F65" i="1"/>
  <c r="G61" i="1"/>
  <c r="F61" i="1"/>
  <c r="G58" i="1"/>
  <c r="F58" i="1"/>
  <c r="G57" i="1"/>
  <c r="F57" i="1"/>
  <c r="G56" i="1"/>
  <c r="F56" i="1"/>
  <c r="G52" i="1"/>
  <c r="F52" i="1"/>
  <c r="G51" i="1"/>
  <c r="F51" i="1"/>
  <c r="G49" i="1"/>
  <c r="F49" i="1"/>
  <c r="G48" i="1"/>
  <c r="F48" i="1"/>
  <c r="G44" i="1"/>
  <c r="F44" i="1"/>
  <c r="G40" i="1"/>
  <c r="F40" i="1"/>
  <c r="G39" i="1"/>
  <c r="F39" i="1"/>
  <c r="G38" i="1"/>
  <c r="F38" i="1"/>
  <c r="G37" i="1"/>
  <c r="F37" i="1"/>
  <c r="G33" i="1"/>
  <c r="F33" i="1"/>
  <c r="G32" i="1"/>
  <c r="F32" i="1"/>
  <c r="G31" i="1"/>
  <c r="F31" i="1"/>
  <c r="G30" i="1"/>
  <c r="F30" i="1"/>
  <c r="G28" i="1"/>
  <c r="F28" i="1"/>
  <c r="G27" i="1"/>
  <c r="F27" i="1"/>
  <c r="G25" i="1"/>
  <c r="F25" i="1"/>
  <c r="G24" i="1"/>
  <c r="F24" i="1"/>
  <c r="F22" i="1"/>
  <c r="F21" i="1"/>
  <c r="F19" i="1"/>
  <c r="F18" i="1"/>
  <c r="F17" i="1"/>
  <c r="F16" i="1"/>
  <c r="F14" i="1"/>
  <c r="C96" i="1" l="1"/>
  <c r="D96" i="1"/>
  <c r="C4" i="8"/>
  <c r="D4" i="8"/>
  <c r="E4" i="8"/>
  <c r="B4" i="8"/>
  <c r="C18" i="2"/>
  <c r="D18" i="2"/>
  <c r="E18" i="2"/>
  <c r="C20" i="2"/>
  <c r="D20" i="2"/>
  <c r="E20" i="2"/>
  <c r="B20" i="2"/>
  <c r="B18" i="2"/>
  <c r="C9" i="2"/>
  <c r="D9" i="2"/>
  <c r="E9" i="2"/>
  <c r="C11" i="2"/>
  <c r="D11" i="2"/>
  <c r="E11" i="2"/>
  <c r="B11" i="2"/>
  <c r="B9" i="2"/>
  <c r="C6" i="4"/>
  <c r="D6" i="4"/>
  <c r="E6" i="4"/>
  <c r="C12" i="4"/>
  <c r="D12" i="4"/>
  <c r="E12" i="4"/>
  <c r="C17" i="4"/>
  <c r="D17" i="4"/>
  <c r="E17" i="4"/>
  <c r="C24" i="4"/>
  <c r="D24" i="4"/>
  <c r="E24" i="4"/>
  <c r="C32" i="4"/>
  <c r="D32" i="4"/>
  <c r="E32" i="4"/>
  <c r="B32" i="4"/>
  <c r="B24" i="4"/>
  <c r="B17" i="4"/>
  <c r="B12" i="4"/>
  <c r="B6" i="4"/>
  <c r="C30" i="3"/>
  <c r="D30" i="3"/>
  <c r="D50" i="3" s="1"/>
  <c r="E30" i="3"/>
  <c r="C32" i="3"/>
  <c r="D32" i="3"/>
  <c r="E32" i="3"/>
  <c r="C34" i="3"/>
  <c r="D34" i="3"/>
  <c r="E34" i="3"/>
  <c r="C37" i="3"/>
  <c r="D37" i="3"/>
  <c r="E37" i="3"/>
  <c r="C42" i="3"/>
  <c r="D42" i="3"/>
  <c r="E42" i="3"/>
  <c r="C44" i="3"/>
  <c r="D44" i="3"/>
  <c r="E44" i="3"/>
  <c r="C47" i="3"/>
  <c r="D47" i="3"/>
  <c r="E47" i="3"/>
  <c r="B47" i="3"/>
  <c r="B44" i="3"/>
  <c r="B42" i="3"/>
  <c r="B37" i="3"/>
  <c r="B34" i="3"/>
  <c r="B32" i="3"/>
  <c r="B30" i="3"/>
  <c r="C7" i="3"/>
  <c r="D7" i="3"/>
  <c r="E7" i="3"/>
  <c r="C9" i="3"/>
  <c r="D9" i="3"/>
  <c r="E9" i="3"/>
  <c r="C11" i="3"/>
  <c r="D11" i="3"/>
  <c r="E11" i="3"/>
  <c r="C14" i="3"/>
  <c r="D14" i="3"/>
  <c r="C19" i="3"/>
  <c r="D19" i="3"/>
  <c r="E19" i="3"/>
  <c r="C21" i="3"/>
  <c r="D21" i="3"/>
  <c r="E21" i="3"/>
  <c r="B21" i="3"/>
  <c r="B19" i="3"/>
  <c r="B14" i="3"/>
  <c r="B11" i="3"/>
  <c r="B9" i="3"/>
  <c r="B7" i="3"/>
  <c r="E13" i="1"/>
  <c r="G13" i="1" s="1"/>
  <c r="B13" i="1"/>
  <c r="E15" i="1"/>
  <c r="G15" i="1" s="1"/>
  <c r="E20" i="1"/>
  <c r="G20" i="1" s="1"/>
  <c r="E23" i="1"/>
  <c r="G23" i="1" s="1"/>
  <c r="E26" i="1"/>
  <c r="E36" i="1"/>
  <c r="E43" i="1"/>
  <c r="E47" i="1"/>
  <c r="E50" i="1"/>
  <c r="E55" i="1"/>
  <c r="E60" i="1"/>
  <c r="E64" i="1"/>
  <c r="C69" i="1"/>
  <c r="C17" i="12" s="1"/>
  <c r="D69" i="1"/>
  <c r="D17" i="12" s="1"/>
  <c r="E71" i="1"/>
  <c r="E73" i="1"/>
  <c r="E77" i="1"/>
  <c r="E98" i="1"/>
  <c r="E103" i="1"/>
  <c r="E105" i="1"/>
  <c r="E111" i="1"/>
  <c r="E116" i="1"/>
  <c r="E123" i="1"/>
  <c r="G123" i="1" s="1"/>
  <c r="E133" i="1"/>
  <c r="E135" i="1"/>
  <c r="G135" i="1" s="1"/>
  <c r="E145" i="1"/>
  <c r="G145" i="1" s="1"/>
  <c r="E148" i="1"/>
  <c r="E155" i="1"/>
  <c r="G155" i="1" s="1"/>
  <c r="E159" i="1"/>
  <c r="E164" i="1"/>
  <c r="G164" i="1" s="1"/>
  <c r="E168" i="1"/>
  <c r="G168" i="1" s="1"/>
  <c r="E174" i="1"/>
  <c r="E179" i="1"/>
  <c r="G179" i="1" s="1"/>
  <c r="E183" i="1"/>
  <c r="E191" i="1"/>
  <c r="G191" i="1" s="1"/>
  <c r="E193" i="1"/>
  <c r="E196" i="1"/>
  <c r="G196" i="1" s="1"/>
  <c r="E198" i="1"/>
  <c r="G198" i="1" s="1"/>
  <c r="E202" i="1"/>
  <c r="G202" i="1" s="1"/>
  <c r="E204" i="1"/>
  <c r="G204" i="1" s="1"/>
  <c r="B204" i="1"/>
  <c r="B202" i="1"/>
  <c r="B198" i="1"/>
  <c r="B196" i="1"/>
  <c r="B193" i="1"/>
  <c r="B191" i="1"/>
  <c r="B183" i="1"/>
  <c r="B179" i="1"/>
  <c r="F179" i="1" s="1"/>
  <c r="B174" i="1"/>
  <c r="B168" i="1"/>
  <c r="B159" i="1"/>
  <c r="B158" i="1" s="1"/>
  <c r="B155" i="1"/>
  <c r="B148" i="1"/>
  <c r="B145" i="1"/>
  <c r="B135" i="1"/>
  <c r="B123" i="1"/>
  <c r="B116" i="1"/>
  <c r="B105" i="1"/>
  <c r="B103" i="1"/>
  <c r="B98" i="1"/>
  <c r="B73" i="1"/>
  <c r="B71" i="1"/>
  <c r="B29" i="1"/>
  <c r="B55" i="1"/>
  <c r="B64" i="1"/>
  <c r="B63" i="1" s="1"/>
  <c r="B60" i="1"/>
  <c r="B50" i="1"/>
  <c r="B47" i="1"/>
  <c r="B43" i="1"/>
  <c r="B42" i="1" s="1"/>
  <c r="B36" i="1"/>
  <c r="B35" i="1" s="1"/>
  <c r="B23" i="1"/>
  <c r="B20" i="1"/>
  <c r="B15" i="1"/>
  <c r="C22" i="12"/>
  <c r="D22" i="12"/>
  <c r="E22" i="12"/>
  <c r="C23" i="12"/>
  <c r="D23" i="12"/>
  <c r="E23" i="12"/>
  <c r="B23" i="12"/>
  <c r="C50" i="3" l="1"/>
  <c r="D25" i="3"/>
  <c r="C25" i="3"/>
  <c r="E25" i="3"/>
  <c r="E50" i="3"/>
  <c r="F145" i="1"/>
  <c r="E70" i="1"/>
  <c r="B70" i="1"/>
  <c r="B69" i="1" s="1"/>
  <c r="B17" i="12" s="1"/>
  <c r="F196" i="1"/>
  <c r="G4" i="8"/>
  <c r="F4" i="8"/>
  <c r="F135" i="1"/>
  <c r="F198" i="1"/>
  <c r="B17" i="2"/>
  <c r="B24" i="2" s="1"/>
  <c r="F191" i="1"/>
  <c r="F204" i="1"/>
  <c r="E173" i="1"/>
  <c r="G173" i="1" s="1"/>
  <c r="G174" i="1"/>
  <c r="F168" i="1"/>
  <c r="F133" i="1"/>
  <c r="G133" i="1"/>
  <c r="F164" i="1"/>
  <c r="B201" i="1"/>
  <c r="F202" i="1"/>
  <c r="B173" i="1"/>
  <c r="F174" i="1"/>
  <c r="B154" i="1"/>
  <c r="F155" i="1"/>
  <c r="G22" i="12"/>
  <c r="F23" i="12"/>
  <c r="G23" i="12"/>
  <c r="G98" i="1"/>
  <c r="F98" i="1"/>
  <c r="G103" i="1"/>
  <c r="F103" i="1"/>
  <c r="G105" i="1"/>
  <c r="F105" i="1"/>
  <c r="G111" i="1"/>
  <c r="F111" i="1"/>
  <c r="F116" i="1"/>
  <c r="G116" i="1"/>
  <c r="F123" i="1"/>
  <c r="B110" i="1"/>
  <c r="G148" i="1"/>
  <c r="F148" i="1"/>
  <c r="E158" i="1"/>
  <c r="F159" i="1"/>
  <c r="G159" i="1"/>
  <c r="F183" i="1"/>
  <c r="G183" i="1"/>
  <c r="G193" i="1"/>
  <c r="F193" i="1"/>
  <c r="G20" i="2"/>
  <c r="F20" i="2"/>
  <c r="G18" i="2"/>
  <c r="F18" i="2"/>
  <c r="G11" i="2"/>
  <c r="F11" i="2"/>
  <c r="E8" i="2"/>
  <c r="G9" i="2"/>
  <c r="F9" i="2"/>
  <c r="F32" i="4"/>
  <c r="G32" i="4"/>
  <c r="G24" i="4"/>
  <c r="F24" i="4"/>
  <c r="G17" i="4"/>
  <c r="F17" i="4"/>
  <c r="G12" i="4"/>
  <c r="F12" i="4"/>
  <c r="G6" i="4"/>
  <c r="F6" i="4"/>
  <c r="G47" i="3"/>
  <c r="F47" i="3"/>
  <c r="G44" i="3"/>
  <c r="F44" i="3"/>
  <c r="G42" i="3"/>
  <c r="F42" i="3"/>
  <c r="F37" i="3"/>
  <c r="F34" i="3"/>
  <c r="G34" i="3"/>
  <c r="G32" i="3"/>
  <c r="F32" i="3"/>
  <c r="G30" i="3"/>
  <c r="F30" i="3"/>
  <c r="G21" i="3"/>
  <c r="F21" i="3"/>
  <c r="F19" i="3"/>
  <c r="G19" i="3"/>
  <c r="G14" i="3"/>
  <c r="F14" i="3"/>
  <c r="G11" i="3"/>
  <c r="F11" i="3"/>
  <c r="G9" i="3"/>
  <c r="F9" i="3"/>
  <c r="G7" i="3"/>
  <c r="F7" i="3"/>
  <c r="G77" i="1"/>
  <c r="F77" i="1"/>
  <c r="G73" i="1"/>
  <c r="F73" i="1"/>
  <c r="G71" i="1"/>
  <c r="F71" i="1"/>
  <c r="G64" i="1"/>
  <c r="F64" i="1"/>
  <c r="G60" i="1"/>
  <c r="F60" i="1"/>
  <c r="G55" i="1"/>
  <c r="F55" i="1"/>
  <c r="G50" i="1"/>
  <c r="F50" i="1"/>
  <c r="B46" i="1"/>
  <c r="G47" i="1"/>
  <c r="F47" i="1"/>
  <c r="E42" i="1"/>
  <c r="G43" i="1"/>
  <c r="F43" i="1"/>
  <c r="E35" i="1"/>
  <c r="G36" i="1"/>
  <c r="F36" i="1"/>
  <c r="G29" i="1"/>
  <c r="F29" i="1"/>
  <c r="F26" i="1"/>
  <c r="G26" i="1"/>
  <c r="F23" i="1"/>
  <c r="F20" i="1"/>
  <c r="F15" i="1"/>
  <c r="F13" i="1"/>
  <c r="C8" i="2"/>
  <c r="C14" i="2" s="1"/>
  <c r="D8" i="2"/>
  <c r="D14" i="2" s="1"/>
  <c r="B38" i="4"/>
  <c r="G110" i="1"/>
  <c r="E17" i="2"/>
  <c r="C17" i="2"/>
  <c r="C24" i="2" s="1"/>
  <c r="D17" i="2"/>
  <c r="B8" i="2"/>
  <c r="B22" i="12" s="1"/>
  <c r="F22" i="12" s="1"/>
  <c r="C38" i="4"/>
  <c r="E38" i="4"/>
  <c r="D38" i="4"/>
  <c r="B50" i="3"/>
  <c r="B25" i="3"/>
  <c r="E54" i="1"/>
  <c r="B144" i="1"/>
  <c r="B163" i="1"/>
  <c r="B97" i="1"/>
  <c r="E163" i="1"/>
  <c r="G163" i="1" s="1"/>
  <c r="E63" i="1"/>
  <c r="B12" i="1"/>
  <c r="E178" i="1"/>
  <c r="E154" i="1"/>
  <c r="G154" i="1" s="1"/>
  <c r="E97" i="1"/>
  <c r="E46" i="1"/>
  <c r="E201" i="1"/>
  <c r="G201" i="1" s="1"/>
  <c r="E144" i="1"/>
  <c r="E12" i="1"/>
  <c r="G12" i="1" s="1"/>
  <c r="D11" i="1"/>
  <c r="D81" i="1" s="1"/>
  <c r="C16" i="12"/>
  <c r="D172" i="1"/>
  <c r="C172" i="1"/>
  <c r="B178" i="1"/>
  <c r="B54" i="1"/>
  <c r="C36" i="12"/>
  <c r="B172" i="1" l="1"/>
  <c r="B19" i="12" s="1"/>
  <c r="F173" i="1"/>
  <c r="F201" i="1"/>
  <c r="F163" i="1"/>
  <c r="F154" i="1"/>
  <c r="G97" i="1"/>
  <c r="F97" i="1"/>
  <c r="F110" i="1"/>
  <c r="B96" i="1"/>
  <c r="B18" i="12" s="1"/>
  <c r="B27" i="12" s="1"/>
  <c r="G144" i="1"/>
  <c r="F144" i="1"/>
  <c r="F158" i="1"/>
  <c r="G158" i="1"/>
  <c r="G178" i="1"/>
  <c r="F178" i="1"/>
  <c r="G11" i="8"/>
  <c r="F11" i="8"/>
  <c r="G7" i="8"/>
  <c r="F7" i="8"/>
  <c r="E24" i="2"/>
  <c r="F17" i="2"/>
  <c r="G17" i="2"/>
  <c r="E14" i="2"/>
  <c r="G8" i="2"/>
  <c r="F8" i="2"/>
  <c r="B14" i="2"/>
  <c r="F38" i="4"/>
  <c r="G38" i="4"/>
  <c r="F50" i="3"/>
  <c r="G50" i="3"/>
  <c r="F25" i="3"/>
  <c r="G25" i="3"/>
  <c r="C81" i="1"/>
  <c r="E69" i="1"/>
  <c r="G70" i="1"/>
  <c r="F70" i="1"/>
  <c r="F63" i="1"/>
  <c r="G63" i="1"/>
  <c r="G54" i="1"/>
  <c r="F54" i="1"/>
  <c r="G46" i="1"/>
  <c r="F46" i="1"/>
  <c r="G42" i="1"/>
  <c r="F42" i="1"/>
  <c r="F35" i="1"/>
  <c r="G35" i="1"/>
  <c r="F12" i="1"/>
  <c r="E96" i="1"/>
  <c r="D24" i="2"/>
  <c r="C207" i="1"/>
  <c r="E172" i="1"/>
  <c r="G172" i="1" s="1"/>
  <c r="E11" i="1"/>
  <c r="B11" i="1"/>
  <c r="D16" i="12"/>
  <c r="D207" i="1"/>
  <c r="D36" i="12"/>
  <c r="B36" i="12"/>
  <c r="F36" i="12" s="1"/>
  <c r="C26" i="12"/>
  <c r="C27" i="12"/>
  <c r="C24" i="12"/>
  <c r="B24" i="12"/>
  <c r="C20" i="12"/>
  <c r="F18" i="12" l="1"/>
  <c r="F96" i="1"/>
  <c r="G96" i="1"/>
  <c r="E19" i="12"/>
  <c r="F19" i="12" s="1"/>
  <c r="F172" i="1"/>
  <c r="G24" i="2"/>
  <c r="F24" i="2"/>
  <c r="G14" i="2"/>
  <c r="F14" i="2"/>
  <c r="E17" i="12"/>
  <c r="G69" i="1"/>
  <c r="F69" i="1"/>
  <c r="G11" i="1"/>
  <c r="E81" i="1"/>
  <c r="G81" i="1" s="1"/>
  <c r="B16" i="12"/>
  <c r="B26" i="12" s="1"/>
  <c r="F11" i="1"/>
  <c r="B81" i="1"/>
  <c r="E207" i="1"/>
  <c r="B207" i="1"/>
  <c r="E16" i="12"/>
  <c r="G16" i="12" s="1"/>
  <c r="D20" i="12"/>
  <c r="D27" i="12"/>
  <c r="C28" i="12"/>
  <c r="C38" i="12" s="1"/>
  <c r="D24" i="12"/>
  <c r="D26" i="12"/>
  <c r="E24" i="12"/>
  <c r="G18" i="12" l="1"/>
  <c r="F207" i="1"/>
  <c r="G19" i="12"/>
  <c r="E27" i="12"/>
  <c r="F27" i="12" s="1"/>
  <c r="G207" i="1"/>
  <c r="G17" i="12"/>
  <c r="F17" i="12"/>
  <c r="B20" i="12"/>
  <c r="F16" i="12"/>
  <c r="F81" i="1"/>
  <c r="B28" i="12"/>
  <c r="B38" i="12" s="1"/>
  <c r="E26" i="12"/>
  <c r="F26" i="12" s="1"/>
  <c r="E20" i="12"/>
  <c r="D28" i="12"/>
  <c r="D38" i="12" s="1"/>
  <c r="G20" i="12" l="1"/>
  <c r="F20" i="12"/>
  <c r="G27" i="12"/>
  <c r="E28" i="12"/>
  <c r="G26" i="12"/>
  <c r="E38" i="12" l="1"/>
  <c r="F38" i="12" s="1"/>
  <c r="F28" i="12"/>
  <c r="G28" i="12"/>
</calcChain>
</file>

<file path=xl/sharedStrings.xml><?xml version="1.0" encoding="utf-8"?>
<sst xmlns="http://schemas.openxmlformats.org/spreadsheetml/2006/main" count="612" uniqueCount="329">
  <si>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</si>
  <si>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</si>
  <si>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</si>
  <si>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</si>
  <si>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</si>
  <si>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</si>
  <si>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</si>
  <si>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</si>
  <si>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</si>
  <si>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</si>
  <si>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</si>
  <si>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</si>
  <si>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</si>
  <si>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</si>
  <si>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</si>
  <si>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</si>
  <si>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</si>
  <si>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</si>
  <si>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</si>
  <si>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</si>
  <si>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</si>
  <si>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</si>
  <si>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</si>
  <si>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</si>
  <si>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</si>
  <si>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</si>
  <si>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</si>
  <si>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</si>
  <si>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</si>
  <si>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</si>
  <si>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</si>
  <si>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</si>
  <si>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</si>
  <si>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</si>
  <si>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</si>
  <si>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</si>
  <si>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</si>
  <si>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</si>
  <si>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</si>
  <si>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</si>
  <si>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</si>
  <si>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</si>
  <si>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</si>
  <si>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</si>
  <si>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</si>
  <si>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</si>
  <si>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</si>
  <si>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</si>
  <si>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</si>
  <si>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</si>
  <si>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</si>
  <si>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</si>
  <si>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</si>
  <si>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</si>
  <si>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</si>
  <si>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</si>
  <si>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</si>
  <si>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</si>
  <si>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</si>
  <si>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</si>
  <si>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</si>
  <si>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</si>
  <si>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</si>
  <si>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</si>
  <si>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</si>
  <si>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</si>
  <si>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</si>
  <si>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</si>
  <si>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</si>
  <si>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</si>
  <si>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</si>
  <si>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</si>
  <si>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</si>
  <si>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</si>
  <si>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</si>
  <si>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</si>
  <si>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</si>
  <si>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</si>
  <si>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</si>
  <si>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</si>
  <si>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</si>
  <si>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</si>
  <si>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</si>
  <si>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</si>
  <si>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</si>
  <si>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</si>
  <si>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</si>
  <si>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</si>
  <si>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</si>
  <si>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</si>
  <si>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</si>
  <si>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</si>
  <si>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</si>
  <si>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</si>
  <si>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</si>
  <si>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</si>
  <si>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</si>
  <si>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</si>
  <si>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</si>
  <si>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</si>
  <si>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</si>
  <si>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</si>
  <si>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</si>
  <si>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</si>
  <si>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</si>
  <si>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</si>
  <si>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</si>
  <si>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</si>
  <si>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</si>
  <si>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</si>
  <si>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</si>
  <si>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</si>
  <si>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</si>
  <si>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</si>
  <si>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>6=5/2*100</t>
  </si>
  <si>
    <t>7=5/4*100</t>
  </si>
  <si>
    <t xml:space="preserve">Članak 2. </t>
  </si>
  <si>
    <t>Brojčana oznaka i naziv izvora financiranja</t>
  </si>
  <si>
    <t>PRIHODI PO IZVORIMA FINANCIRANJA</t>
  </si>
  <si>
    <t>RASHODI PO IZVORIMA FINANCIRANJA</t>
  </si>
  <si>
    <t>Brojčana oznaka i naziv funkcijske klasifikacije</t>
  </si>
  <si>
    <t>Funk. klas: 04 Ekonomski poslovi</t>
  </si>
  <si>
    <t>Funk. klas: 05 Zaštita okoliša</t>
  </si>
  <si>
    <t>Funk. klas: 07 Zdravstvo</t>
  </si>
  <si>
    <t>Funk. klas: 09 Obrazovanje</t>
  </si>
  <si>
    <t>Funk. klas: 10 Socijalna zaštita</t>
  </si>
  <si>
    <t>RASHODI PREMA FUNKCIJSKOJ KLASIFIKACIJI</t>
  </si>
  <si>
    <t>Brojčana oznaka i naziv računa primitaka i izdataka</t>
  </si>
  <si>
    <t>I. OPĆI DIO</t>
  </si>
  <si>
    <t>Članak 1.</t>
  </si>
  <si>
    <t>Opis</t>
  </si>
  <si>
    <t>RAZLIKA - VIŠAK/MANJAK</t>
  </si>
  <si>
    <t>NETO FINANCIRANJE</t>
  </si>
  <si>
    <t>UKUPAN DONOS MANJKA IZ PRETHODNIH GODINA*</t>
  </si>
  <si>
    <t>UKUPAN DONOS VIŠKA IZ PRETHODNIH GODINA*</t>
  </si>
  <si>
    <t>RASHODI I IZDACI</t>
  </si>
  <si>
    <t>RAZLIKA - višak/manjak</t>
  </si>
  <si>
    <t xml:space="preserve">PRIHODI I PRIMICI </t>
  </si>
  <si>
    <t>D. SREDSTVA IZ PRETHODNIH GODINA</t>
  </si>
  <si>
    <t>6382 Kapitalne pomoći temeljem prijenosa EU sredstava</t>
  </si>
  <si>
    <t>3113 Plaće za prekovremeni rad</t>
  </si>
  <si>
    <t>3131 Doprinosi za mirovinsko osiguranje</t>
  </si>
  <si>
    <t>3813 Tekuće donacije iz EU sredstava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</si>
  <si>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</si>
  <si>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</si>
  <si>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</si>
  <si>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</si>
  <si>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</si>
  <si>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</si>
  <si>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</si>
  <si>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</si>
  <si>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>VIŠAK/MANJAK IZ PRETHODNIH GODINA ZA RASPOREDITI/POKRITI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</si>
  <si>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</si>
  <si>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</si>
  <si>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</si>
  <si>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</si>
  <si>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</si>
  <si>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</si>
  <si>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</si>
  <si>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</si>
  <si>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</si>
  <si>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</si>
  <si>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</si>
  <si>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</si>
  <si>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</si>
  <si>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</si>
  <si>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</si>
  <si>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</si>
  <si>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071 Medicinski proizvodi, pribor i oprema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</si>
  <si>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</si>
  <si>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</si>
  <si>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</si>
  <si>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</si>
  <si>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</si>
  <si>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</si>
  <si>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</si>
  <si>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</si>
  <si>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</si>
  <si>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</si>
  <si>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</si>
  <si>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</si>
  <si>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</si>
  <si>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</si>
  <si>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</si>
  <si>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842 Primljeni krediti i zajmovi od kreditnih i ostalih financijskih institucija u javnom sektoru</t>
  </si>
  <si>
    <t>Indeks 
%</t>
  </si>
  <si>
    <t>Indeks
 %</t>
  </si>
  <si>
    <t>6631 Tekuće donacije</t>
  </si>
  <si>
    <t>Izvor: 61 Donacije</t>
  </si>
  <si>
    <t>Izvor: 6 DONACIJE</t>
  </si>
  <si>
    <t>8422 Primljeni krediti od kreditnih institucija u javnom sektoru</t>
  </si>
  <si>
    <t>8443 Primljeni krediti od tuzemnih kreditnih institucija izvan javnog sektora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</si>
  <si>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</si>
  <si>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</si>
  <si>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</si>
  <si>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</si>
  <si>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</si>
  <si>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</si>
  <si>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7222 Komunikacijska oprema</t>
  </si>
  <si>
    <t>4214 Ostali građevinski objekti</t>
  </si>
  <si>
    <t>6322 Kapitalne pomoći od međunarodnih organizacija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</si>
  <si>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</si>
  <si>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</si>
  <si>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</si>
  <si>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</si>
  <si>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</si>
  <si>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</si>
  <si>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</si>
  <si>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</si>
  <si>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</si>
  <si>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</si>
  <si>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</si>
  <si>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</si>
  <si>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Izvor: 7 PRIHODI OD NEFIN. IMOVINE I NADOKNADE ŠTETA S OSNOVA OSIGURANJA</t>
  </si>
  <si>
    <t>VIŠAK PRIHODA NAD RASHODIMA za raspodjelu (preneseni)</t>
  </si>
  <si>
    <t>MANJAK PRIHODA NAD RASHODIMA za pokriće (preneseni)</t>
  </si>
  <si>
    <t>634 Pomoći od izvanproračunskih korisnika</t>
  </si>
  <si>
    <t>6341 Tekuće pomoći od proračunskih korisnika</t>
  </si>
  <si>
    <t>6342 Kapitalne pomoći od izvanproračunskih korisnika</t>
  </si>
  <si>
    <t>636 Pomoći proračunskim korisnicma iz proračuna koji im nije nadležan</t>
  </si>
  <si>
    <t>6361 Tekuće pomoći proračunskim korisnicma iz proračuna koji im nije nadležan</t>
  </si>
  <si>
    <t>6362 Kapitalne pomoći proračunskim korisnicma iz proračuna koji im nije nadležan</t>
  </si>
  <si>
    <t>6415 Prihodi od pozitivnih tečajnih razlika i razlika zbog primjene valutne klauzule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</si>
  <si>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</si>
  <si>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</si>
  <si>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</si>
  <si>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</si>
  <si>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</si>
  <si>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</si>
  <si>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</si>
  <si>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</si>
  <si>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7227 Uređeji, strojevi i oprema za ostale namjene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</si>
  <si>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</si>
  <si>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</si>
  <si>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</si>
  <si>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</si>
  <si>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</si>
  <si>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trg.društvima, zadrugama, poljoprivrednicima iz EU sredstava</t>
  </si>
  <si>
    <t>3531 Subvencije trg.društvima, zadrugama, poljoprivrednicima iz EU sredstava</t>
  </si>
  <si>
    <t>4213 Ceste, željeznice i ostali prometni objekti</t>
  </si>
  <si>
    <t>425 Višegodišnji nasadi i osnovno stado</t>
  </si>
  <si>
    <t>4251 Višegodišnji nasadi</t>
  </si>
  <si>
    <t>5445 Otplata glavnice primljenih zajmova od ostalih tuzemnih financijskih institucija izvan javnog sektora</t>
  </si>
  <si>
    <t>* Redak UKUPAN DONOS MANJKA/VIŠKA IZ PRETHODNIH GODINA služi kao informacija i ne uzima se u obzir kod uravnoteženja fin. plana, već se fin. plan uravnotežuje retkom VIŠAK/MANJAK IZ PRETHODNIH GODINA ZA RASPOREDITI/POKRITI</t>
  </si>
  <si>
    <t>C. FINANCIJSKI PLAN UKUPNO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</si>
  <si>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</si>
  <si>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</si>
  <si>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nefinancoijske imovine</t>
  </si>
  <si>
    <t>6714 Prihodi iz nadležnog proračuna za financiranje izdataka za financijsku imovinu i otplatu zajmova</t>
  </si>
  <si>
    <t>639 Prijenosi između proračunskih korisnika istog proračuna</t>
  </si>
  <si>
    <t>6391 Tekući prijenosi između proračunskih korisnika istog proračuna</t>
  </si>
  <si>
    <t>6392 Kapitalni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</si>
  <si>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</si>
  <si>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</si>
  <si>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>Polja označena žutom bojom popunjavaju se ručno!</t>
  </si>
  <si>
    <t>Ako nema vrijednosti upisuje se 0,00</t>
  </si>
  <si>
    <t>(mogu se i izbrisati retci koji nemaju vrijednosti, ali tada treba provjeriti formule)</t>
  </si>
  <si>
    <t>Tablica 1. Izvještaj o prihodima i rashodima prema ekonomskoj klasifikaciji</t>
  </si>
  <si>
    <t>Tablica 2. Izvještaj o prihodima i rashodima prema izvorima financiranja</t>
  </si>
  <si>
    <t>Tablica 3. Izvještaj o rashodima prema funkcijskoj klasifikaciji</t>
  </si>
  <si>
    <t>Tablica 4. Izvještaj računa financiranja prema ekonomskoj klasifikaciji</t>
  </si>
  <si>
    <t>SAŽETAK RAČUNA PRIHODA I RASHODA I RAČUNA FINANCIRANJA</t>
  </si>
  <si>
    <t>Tablica 5. Izvještaj računa financiranja prema izvorima financiranja</t>
  </si>
  <si>
    <t>3812 Tekuće donacije u naravi</t>
  </si>
  <si>
    <t>Razdjel: 015 UPRAVNI ODJEL ZA PROSVJETU, KULTURU I SPORT</t>
  </si>
  <si>
    <t>Glava: 01502 OSNOVNO ŠKOLSKO OBRAZOVANJE</t>
  </si>
  <si>
    <t>Program: 1140 PROGRAMI EUROPSKIH POSLOVA</t>
  </si>
  <si>
    <t>T114017 Asistenti u nastavi</t>
  </si>
  <si>
    <t>Program: 1210 JAVNE POTREBE U OBRAZOVANJU IZNAD ZAKONSKOG STANDARDA</t>
  </si>
  <si>
    <t>A121016 Programi u školstvu iznad zakonskog standarda</t>
  </si>
  <si>
    <t>A121019 Prehrana učenika</t>
  </si>
  <si>
    <t>A121020 Cjelodnevni boravak učenika</t>
  </si>
  <si>
    <t>A121023 Građanski odgoj</t>
  </si>
  <si>
    <t>A121025 Opskrba školskih ustanova besplatnim higijenskim potrepštinama</t>
  </si>
  <si>
    <t>T121001 Školski medni dan</t>
  </si>
  <si>
    <t>T121002 Projekt cjelodnevne nastave - CDŠ</t>
  </si>
  <si>
    <t>Program: 1230 ZAKONSKI STANDARD JAVNIH USTANOVA OŠ</t>
  </si>
  <si>
    <t>A123001 Odgojnoobrazovno, administrativno i tehničko osoblje</t>
  </si>
  <si>
    <t>K123001 Izgradnja i održavanje školskih objekata</t>
  </si>
  <si>
    <t xml:space="preserve">   OŠ MARTIJANEC</t>
  </si>
  <si>
    <t>II. POSEBNI DIO</t>
  </si>
  <si>
    <t>Članak 3.</t>
  </si>
  <si>
    <t xml:space="preserve">              Rashodi i izdaci u Posebnom dijelu Financijskog plana iskazani po organizacijskoj i programskoj klasifikaciji, izvršeni su kako slijedi:</t>
  </si>
  <si>
    <t>Tablica 6. Izvještaj po programskoj klasifikaciji</t>
  </si>
  <si>
    <t>Brojčana oznaka i naziv razdjela, glave, izvora financiranja, programa, aktivnosti i projekta</t>
  </si>
  <si>
    <t xml:space="preserve">Indeks 
% </t>
  </si>
  <si>
    <t>5=4/3*100</t>
  </si>
  <si>
    <t>Izvor:11 Opći prihodi i primici</t>
  </si>
  <si>
    <t xml:space="preserve">   31 Rashodi za zaposlene</t>
  </si>
  <si>
    <t xml:space="preserve">   32 Materijalni rashodi</t>
  </si>
  <si>
    <t xml:space="preserve">  32 Materijalni rashodi</t>
  </si>
  <si>
    <t>Članak 4.</t>
  </si>
  <si>
    <r>
      <t xml:space="preserve">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238"/>
      </rPr>
      <t>PREDSJEDNICA ŠKOLSKOG ODBORA:</t>
    </r>
  </si>
  <si>
    <t xml:space="preserve">31 Rashodi za zaposlene </t>
  </si>
  <si>
    <t>Izvor 11 Opći prihodi i primici</t>
  </si>
  <si>
    <t>Sabina Lončarić</t>
  </si>
  <si>
    <t>Ostvarenje / izvršenje 
2025.</t>
  </si>
  <si>
    <t>Izvršenje 
2025.</t>
  </si>
  <si>
    <t>3133 Dorinosi za obvezno osiguranje u slučaju nezaposlenosti</t>
  </si>
  <si>
    <t>T114066 Projekti Erasmus+</t>
  </si>
  <si>
    <t>A121027 Škola u prirodi</t>
  </si>
  <si>
    <t xml:space="preserve">              KLASA:400-04/26-01/1 </t>
  </si>
  <si>
    <t xml:space="preserve"> PRIJEDLOG POLUGODIŠNJEG IZVJEŠTAJA O IZVRŠENJU FINANCIJSKOG PLANA</t>
  </si>
  <si>
    <t>ZA 2026. GODINU</t>
  </si>
  <si>
    <t xml:space="preserve">Sažetak prijedloga  godišnjeg izvještaja o izvršenju Financijskog plana za 2026. godinu izgleda kako slijedi: </t>
  </si>
  <si>
    <t xml:space="preserve">Izvorni plan 2026.
</t>
  </si>
  <si>
    <t>Tekući plan 
2026.</t>
  </si>
  <si>
    <t>Ostvarenje / izvršenje 
2026.</t>
  </si>
  <si>
    <t>Izvorni plan 2026</t>
  </si>
  <si>
    <t>Izvorni plan
2026.</t>
  </si>
  <si>
    <t>Tekući plan 
2026</t>
  </si>
  <si>
    <t>Izvor: 50 Pomoći iz državnog proračuna</t>
  </si>
  <si>
    <t>Izvor:56 Fondovi EU</t>
  </si>
  <si>
    <t>Izvor: 56 Fondovi EU</t>
  </si>
  <si>
    <t>Izvorni plan 
2026.</t>
  </si>
  <si>
    <t>Izvršenje 
2026.</t>
  </si>
  <si>
    <t xml:space="preserve">             Prijedlog polugodišnjeg izvještaja o izvršenju Financijskog plana za 2026. godinu objavljuje se na stranicama škole.</t>
  </si>
  <si>
    <t xml:space="preserve">              Opći dio Prijedloga polugodišnjeg izvještaja o izvršenju Financijskog plana za 2026. godinu objavljuje se na stranicama škole.</t>
  </si>
  <si>
    <t xml:space="preserve">              URBROJ: 2186-126-5</t>
  </si>
  <si>
    <t xml:space="preserve">              Martijanec, 14. srpnja 2026. godine.</t>
  </si>
  <si>
    <t xml:space="preserve">Tekući  plan
 2026. </t>
  </si>
  <si>
    <t>13893 OŠ MARTIJANEC</t>
  </si>
  <si>
    <t>Izvor:50 Pomoći iz državnog proračuna</t>
  </si>
  <si>
    <t>Izvor:56 Pomoći EU</t>
  </si>
  <si>
    <t xml:space="preserve">323 Rashodi za usluge </t>
  </si>
  <si>
    <t>Izvor: 51 Programi Unije</t>
  </si>
  <si>
    <t xml:space="preserve"> 32 Materijalni rashodi</t>
  </si>
  <si>
    <r>
      <t xml:space="preserve">Temeljem odredbi članka 81., 82.,83.,84.,85.,86,  Zakona o proračunu (Narodne novine br. 144/2021), te Pravilnika o polugodišnjem i godišnjem izvještaju o izvršenju proračuna i financijskog plana (Narodne novine br. 85/23), članka 29. Odluke o izvršavanju Proračuna Varaždinske županije za 2026. godinu (Službeni vjesnik Varaždinske županije br. 104/24) i članka 54. Statuta Osnovne škole Martijanec, Školski odbor </t>
    </r>
    <r>
      <rPr>
        <sz val="12"/>
        <rFont val="Times New Roman"/>
        <family val="1"/>
        <charset val="238"/>
      </rPr>
      <t xml:space="preserve"> na sjedn</t>
    </r>
    <r>
      <rPr>
        <sz val="12"/>
        <color theme="1"/>
        <rFont val="Times New Roman"/>
        <family val="1"/>
        <charset val="238"/>
      </rPr>
      <t>ici održanoj 14.07.2026. godine, donosi:</t>
    </r>
  </si>
  <si>
    <t xml:space="preserve">Izvorni plan 
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</si>
</sst>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b/>
      <sz val="15"/>
      <color rgb="FF0070C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3" tint="0.39997558519241921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sz val="10"/>
      <color rgb="FF0070C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0" fontId="28" fillId="0" borderId="0"/>
    <xf numFmtId="0" fontId="29" fillId="0" borderId="0"/>
  </cellStyleXfs>
  <cellXfs count="165">
    <xf numFmtId="0" fontId="0" fillId="0" borderId="0" xfId="0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4" fontId="21" fillId="34" borderId="0" xfId="0" applyNumberFormat="1" applyFont="1" applyFill="1" applyAlignment="1">
      <alignment horizontal="right" wrapText="1" indent="1"/>
    </xf>
    <xf numFmtId="0" fontId="27" fillId="36" borderId="0" xfId="0" applyFont="1" applyFill="1" applyAlignment="1">
      <alignment horizontal="left" wrapText="1" inden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left" wrapText="1" indent="1"/>
    </xf>
    <xf numFmtId="4" fontId="24" fillId="34" borderId="0" xfId="0" applyNumberFormat="1" applyFont="1" applyFill="1" applyAlignment="1">
      <alignment wrapText="1"/>
    </xf>
    <xf numFmtId="0" fontId="31" fillId="0" borderId="0" xfId="0" applyFont="1"/>
    <xf numFmtId="0" fontId="34" fillId="35" borderId="0" xfId="0" applyFont="1" applyFill="1"/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35" fillId="0" borderId="0" xfId="0" applyFont="1"/>
    <xf numFmtId="4" fontId="31" fillId="0" borderId="0" xfId="0" applyNumberFormat="1" applyFont="1"/>
    <xf numFmtId="0" fontId="30" fillId="35" borderId="0" xfId="0" applyFont="1" applyFill="1" applyAlignment="1">
      <alignment horizontal="left" vertical="center" wrapText="1" indent="1"/>
    </xf>
    <xf numFmtId="4" fontId="30" fillId="35" borderId="0" xfId="0" applyNumberFormat="1" applyFont="1" applyFill="1" applyAlignment="1">
      <alignment horizontal="right" vertical="center" wrapText="1"/>
    </xf>
    <xf numFmtId="0" fontId="37" fillId="35" borderId="0" xfId="0" applyFont="1" applyFill="1" applyAlignment="1">
      <alignment horizontal="left" vertical="center" wrapText="1" indent="1"/>
    </xf>
    <xf numFmtId="4" fontId="37" fillId="35" borderId="0" xfId="0" applyNumberFormat="1" applyFont="1" applyFill="1" applyAlignment="1">
      <alignment horizontal="right" vertical="center" wrapText="1"/>
    </xf>
    <xf numFmtId="4" fontId="38" fillId="35" borderId="0" xfId="0" applyNumberFormat="1" applyFont="1" applyFill="1" applyAlignment="1">
      <alignment horizontal="right" vertical="center" wrapText="1"/>
    </xf>
    <xf numFmtId="4" fontId="19" fillId="35" borderId="0" xfId="0" applyNumberFormat="1" applyFont="1" applyFill="1" applyAlignment="1">
      <alignment horizontal="right"/>
    </xf>
    <xf numFmtId="0" fontId="26" fillId="37" borderId="0" xfId="0" applyFont="1" applyFill="1" applyAlignment="1">
      <alignment horizontal="left" vertical="center" wrapText="1" indent="1"/>
    </xf>
    <xf numFmtId="4" fontId="26" fillId="37" borderId="0" xfId="0" applyNumberFormat="1" applyFont="1" applyFill="1" applyAlignment="1">
      <alignment horizontal="right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32" fillId="0" borderId="0" xfId="0" applyFont="1"/>
    <xf numFmtId="164" fontId="20" fillId="35" borderId="0" xfId="0" applyNumberFormat="1" applyFont="1" applyFill="1"/>
    <xf numFmtId="164" fontId="34" fillId="35" borderId="0" xfId="0" applyNumberFormat="1" applyFont="1" applyFill="1"/>
    <xf numFmtId="164" fontId="20" fillId="35" borderId="0" xfId="0" applyNumberFormat="1" applyFont="1" applyFill="1" applyAlignment="1">
      <alignment horizontal="center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30" fillId="35" borderId="0" xfId="0" applyNumberFormat="1" applyFont="1" applyFill="1" applyAlignment="1">
      <alignment horizontal="right" vertical="center" wrapText="1"/>
    </xf>
    <xf numFmtId="164" fontId="37" fillId="35" borderId="0" xfId="0" applyNumberFormat="1" applyFont="1" applyFill="1" applyAlignment="1">
      <alignment horizontal="right" vertical="center" wrapText="1"/>
    </xf>
    <xf numFmtId="164" fontId="19" fillId="35" borderId="0" xfId="0" applyNumberFormat="1" applyFont="1" applyFill="1" applyAlignment="1">
      <alignment horizontal="right"/>
    </xf>
    <xf numFmtId="164" fontId="26" fillId="37" borderId="0" xfId="0" applyNumberFormat="1" applyFont="1" applyFill="1" applyAlignment="1">
      <alignment horizontal="right" vertical="center" wrapText="1"/>
    </xf>
    <xf numFmtId="164" fontId="31" fillId="0" borderId="0" xfId="0" applyNumberFormat="1" applyFont="1"/>
    <xf numFmtId="164" fontId="19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" fontId="27" fillId="36" borderId="0" xfId="0" applyNumberFormat="1" applyFont="1" applyFill="1" applyAlignment="1">
      <alignment horizontal="right" wrapText="1" indent="1"/>
    </xf>
    <xf numFmtId="164" fontId="27" fillId="36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3"/>
    </xf>
    <xf numFmtId="0" fontId="24" fillId="34" borderId="0" xfId="0" applyFont="1" applyFill="1" applyAlignment="1">
      <alignment horizontal="left" wrapText="1" indent="3"/>
    </xf>
    <xf numFmtId="164" fontId="27" fillId="36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2"/>
    </xf>
    <xf numFmtId="0" fontId="24" fillId="34" borderId="0" xfId="0" applyFont="1" applyFill="1" applyAlignment="1">
      <alignment horizontal="left" wrapText="1" indent="2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36" fillId="35" borderId="0" xfId="0" applyFont="1" applyFill="1" applyAlignment="1">
      <alignment wrapText="1"/>
    </xf>
    <xf numFmtId="0" fontId="21" fillId="34" borderId="11" xfId="0" applyFont="1" applyFill="1" applyBorder="1" applyAlignment="1">
      <alignment horizontal="left" wrapText="1" indent="2"/>
    </xf>
    <xf numFmtId="4" fontId="21" fillId="34" borderId="11" xfId="0" applyNumberFormat="1" applyFont="1" applyFill="1" applyBorder="1" applyAlignment="1">
      <alignment horizontal="right" wrapText="1" indent="1"/>
    </xf>
    <xf numFmtId="4" fontId="21" fillId="34" borderId="0" xfId="0" applyNumberFormat="1" applyFont="1" applyFill="1" applyAlignment="1">
      <alignment wrapText="1"/>
    </xf>
    <xf numFmtId="4" fontId="21" fillId="34" borderId="11" xfId="0" applyNumberFormat="1" applyFont="1" applyFill="1" applyBorder="1" applyAlignment="1">
      <alignment wrapText="1"/>
    </xf>
    <xf numFmtId="164" fontId="25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left" indent="1"/>
    </xf>
    <xf numFmtId="4" fontId="30" fillId="37" borderId="0" xfId="0" applyNumberFormat="1" applyFont="1" applyFill="1" applyAlignment="1">
      <alignment horizontal="right" vertical="center" wrapText="1"/>
    </xf>
    <xf numFmtId="164" fontId="30" fillId="37" borderId="0" xfId="0" applyNumberFormat="1" applyFont="1" applyFill="1" applyAlignment="1">
      <alignment horizontal="right" vertical="center" wrapText="1"/>
    </xf>
    <xf numFmtId="0" fontId="26" fillId="35" borderId="10" xfId="0" applyFont="1" applyFill="1" applyBorder="1" applyAlignment="1">
      <alignment horizontal="left" vertical="center" wrapText="1" indent="1"/>
    </xf>
    <xf numFmtId="4" fontId="26" fillId="35" borderId="10" xfId="0" applyNumberFormat="1" applyFont="1" applyFill="1" applyBorder="1" applyAlignment="1">
      <alignment horizontal="right" vertical="center" wrapText="1"/>
    </xf>
    <xf numFmtId="164" fontId="26" fillId="35" borderId="10" xfId="0" applyNumberFormat="1" applyFont="1" applyFill="1" applyBorder="1" applyAlignment="1">
      <alignment horizontal="right" vertical="center" wrapText="1"/>
    </xf>
    <xf numFmtId="0" fontId="19" fillId="37" borderId="0" xfId="0" applyFont="1" applyFill="1" applyAlignment="1">
      <alignment horizontal="right"/>
    </xf>
    <xf numFmtId="164" fontId="19" fillId="37" borderId="0" xfId="0" applyNumberFormat="1" applyFont="1" applyFill="1" applyAlignment="1">
      <alignment horizontal="right"/>
    </xf>
    <xf numFmtId="0" fontId="26" fillId="37" borderId="13" xfId="0" applyFont="1" applyFill="1" applyBorder="1" applyAlignment="1">
      <alignment horizontal="left" vertical="center" wrapText="1" indent="1"/>
    </xf>
    <xf numFmtId="4" fontId="38" fillId="37" borderId="13" xfId="0" applyNumberFormat="1" applyFont="1" applyFill="1" applyBorder="1" applyAlignment="1">
      <alignment horizontal="right" vertical="center" wrapText="1"/>
    </xf>
    <xf numFmtId="4" fontId="30" fillId="37" borderId="13" xfId="0" applyNumberFormat="1" applyFont="1" applyFill="1" applyBorder="1" applyAlignment="1">
      <alignment horizontal="right" vertical="center" wrapText="1"/>
    </xf>
    <xf numFmtId="164" fontId="30" fillId="37" borderId="13" xfId="0" applyNumberFormat="1" applyFont="1" applyFill="1" applyBorder="1" applyAlignment="1">
      <alignment horizontal="right" vertical="center" wrapText="1"/>
    </xf>
    <xf numFmtId="0" fontId="26" fillId="37" borderId="11" xfId="0" applyFont="1" applyFill="1" applyBorder="1" applyAlignment="1">
      <alignment horizontal="left" vertical="center" wrapText="1" indent="1"/>
    </xf>
    <xf numFmtId="4" fontId="25" fillId="37" borderId="11" xfId="0" applyNumberFormat="1" applyFont="1" applyFill="1" applyBorder="1"/>
    <xf numFmtId="164" fontId="25" fillId="37" borderId="11" xfId="0" applyNumberFormat="1" applyFont="1" applyFill="1" applyBorder="1"/>
    <xf numFmtId="0" fontId="22" fillId="35" borderId="12" xfId="0" applyFont="1" applyFill="1" applyBorder="1" applyAlignment="1">
      <alignment horizontal="center" vertical="center" wrapText="1"/>
    </xf>
    <xf numFmtId="164" fontId="22" fillId="35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left" indent="1"/>
    </xf>
    <xf numFmtId="4" fontId="27" fillId="36" borderId="0" xfId="0" applyNumberFormat="1" applyFont="1" applyFill="1" applyAlignment="1">
      <alignment horizontal="left" wrapText="1" indent="1"/>
    </xf>
    <xf numFmtId="164" fontId="25" fillId="0" borderId="0" xfId="0" applyNumberFormat="1" applyFont="1"/>
    <xf numFmtId="164" fontId="19" fillId="0" borderId="0" xfId="0" applyNumberFormat="1" applyFont="1"/>
    <xf numFmtId="0" fontId="26" fillId="35" borderId="11" xfId="0" applyFont="1" applyFill="1" applyBorder="1" applyAlignment="1">
      <alignment horizontal="left" wrapText="1" indent="2"/>
    </xf>
    <xf numFmtId="0" fontId="21" fillId="38" borderId="0" xfId="0" applyFont="1" applyFill="1" applyAlignment="1">
      <alignment horizontal="left" wrapText="1" indent="3"/>
    </xf>
    <xf numFmtId="164" fontId="21" fillId="34" borderId="11" xfId="0" applyNumberFormat="1" applyFont="1" applyFill="1" applyBorder="1" applyAlignment="1">
      <alignment horizontal="right" wrapText="1" indent="1"/>
    </xf>
    <xf numFmtId="164" fontId="40" fillId="36" borderId="0" xfId="0" applyNumberFormat="1" applyFont="1" applyFill="1" applyAlignment="1">
      <alignment horizontal="right" wrapText="1" indent="1"/>
    </xf>
    <xf numFmtId="4" fontId="37" fillId="0" borderId="0" xfId="0" applyNumberFormat="1" applyFont="1" applyAlignment="1">
      <alignment horizontal="right" vertical="center" wrapText="1"/>
    </xf>
    <xf numFmtId="164" fontId="21" fillId="34" borderId="11" xfId="0" applyNumberFormat="1" applyFont="1" applyFill="1" applyBorder="1" applyAlignment="1">
      <alignment horizontal="right" wrapText="1"/>
    </xf>
    <xf numFmtId="0" fontId="33" fillId="35" borderId="0" xfId="0" applyFont="1" applyFill="1" applyAlignment="1">
      <alignment horizontal="center"/>
    </xf>
    <xf numFmtId="0" fontId="21" fillId="0" borderId="0" xfId="0" applyFont="1" applyAlignment="1">
      <alignment horizontal="left" wrapText="1" indent="3"/>
    </xf>
    <xf numFmtId="0" fontId="26" fillId="38" borderId="0" xfId="0" applyFont="1" applyFill="1" applyAlignment="1">
      <alignment horizontal="left" wrapText="1" indent="3"/>
    </xf>
    <xf numFmtId="0" fontId="31" fillId="39" borderId="0" xfId="0" applyFont="1" applyFill="1"/>
    <xf numFmtId="0" fontId="19" fillId="39" borderId="0" xfId="0" applyFont="1" applyFill="1" applyAlignment="1">
      <alignment horizontal="left" indent="1"/>
    </xf>
    <xf numFmtId="0" fontId="43" fillId="0" borderId="0" xfId="0" applyFont="1"/>
    <xf numFmtId="4" fontId="26" fillId="35" borderId="0" xfId="0" applyNumberFormat="1" applyFont="1" applyFill="1" applyAlignment="1">
      <alignment horizontal="right" vertical="center" wrapText="1"/>
    </xf>
    <xf numFmtId="4" fontId="30" fillId="35" borderId="0" xfId="0" applyNumberFormat="1" applyFont="1" applyFill="1" applyAlignment="1">
      <alignment vertical="center" wrapText="1"/>
    </xf>
    <xf numFmtId="4" fontId="27" fillId="36" borderId="0" xfId="0" applyNumberFormat="1" applyFont="1" applyFill="1" applyAlignment="1">
      <alignment horizontal="right" wrapText="1"/>
    </xf>
    <xf numFmtId="4" fontId="21" fillId="34" borderId="0" xfId="0" applyNumberFormat="1" applyFont="1" applyFill="1" applyAlignment="1">
      <alignment horizontal="right" wrapText="1"/>
    </xf>
    <xf numFmtId="4" fontId="24" fillId="34" borderId="0" xfId="0" applyNumberFormat="1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4" fontId="21" fillId="34" borderId="11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right"/>
    </xf>
    <xf numFmtId="164" fontId="27" fillId="36" borderId="0" xfId="0" applyNumberFormat="1" applyFont="1" applyFill="1" applyAlignment="1">
      <alignment horizontal="right" wrapText="1"/>
    </xf>
    <xf numFmtId="164" fontId="21" fillId="34" borderId="0" xfId="0" applyNumberFormat="1" applyFont="1" applyFill="1" applyAlignment="1">
      <alignment horizontal="right" wrapText="1"/>
    </xf>
    <xf numFmtId="164" fontId="24" fillId="34" borderId="0" xfId="0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21" fillId="38" borderId="0" xfId="0" applyNumberFormat="1" applyFont="1" applyFill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164" fontId="21" fillId="38" borderId="0" xfId="0" applyNumberFormat="1" applyFont="1" applyFill="1" applyAlignment="1">
      <alignment horizontal="right" wrapText="1"/>
    </xf>
    <xf numFmtId="0" fontId="41" fillId="0" borderId="0" xfId="0" applyFont="1" applyAlignment="1">
      <alignment horizontal="left" indent="1"/>
    </xf>
    <xf numFmtId="0" fontId="20" fillId="35" borderId="0" xfId="0" applyFont="1" applyFill="1" applyAlignment="1">
      <alignment horizontal="left" vertical="center" wrapText="1"/>
    </xf>
    <xf numFmtId="0" fontId="45" fillId="35" borderId="0" xfId="0" applyFont="1" applyFill="1"/>
    <xf numFmtId="0" fontId="46" fillId="35" borderId="0" xfId="0" applyFont="1" applyFill="1" applyAlignment="1">
      <alignment horizontal="center"/>
    </xf>
    <xf numFmtId="164" fontId="46" fillId="35" borderId="0" xfId="0" applyNumberFormat="1" applyFont="1" applyFill="1" applyAlignment="1">
      <alignment horizontal="center"/>
    </xf>
    <xf numFmtId="0" fontId="46" fillId="0" borderId="0" xfId="0" applyFont="1"/>
    <xf numFmtId="0" fontId="44" fillId="35" borderId="0" xfId="0" applyFont="1" applyFill="1" applyAlignment="1">
      <alignment wrapText="1"/>
    </xf>
    <xf numFmtId="0" fontId="41" fillId="0" borderId="0" xfId="0" applyFont="1" applyAlignment="1">
      <alignment horizontal="right" indent="1"/>
    </xf>
    <xf numFmtId="0" fontId="33" fillId="35" borderId="0" xfId="0" applyFont="1" applyFill="1" applyAlignment="1">
      <alignment horizontal="center"/>
    </xf>
    <xf numFmtId="164" fontId="33" fillId="35" borderId="0" xfId="0" applyNumberFormat="1" applyFont="1" applyFill="1" applyAlignment="1">
      <alignment horizontal="center"/>
    </xf>
    <xf numFmtId="0" fontId="0" fillId="35" borderId="0" xfId="0" applyFill="1"/>
    <xf numFmtId="164" fontId="0" fillId="35" borderId="0" xfId="0" applyNumberFormat="1" applyFill="1"/>
    <xf numFmtId="0" fontId="18" fillId="0" borderId="0" xfId="0" applyFont="1"/>
    <xf numFmtId="0" fontId="22" fillId="35" borderId="11" xfId="0" applyFont="1" applyFill="1" applyBorder="1" applyAlignment="1">
      <alignment horizontal="center" vertical="center" wrapText="1"/>
    </xf>
    <xf numFmtId="164" fontId="22" fillId="35" borderId="11" xfId="0" applyNumberFormat="1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4" fontId="27" fillId="36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1"/>
    </xf>
    <xf numFmtId="0" fontId="48" fillId="0" borderId="0" xfId="0" applyFont="1"/>
    <xf numFmtId="0" fontId="49" fillId="34" borderId="0" xfId="0" applyFont="1" applyFill="1" applyAlignment="1">
      <alignment horizontal="left" wrapText="1" indent="3"/>
    </xf>
    <xf numFmtId="4" fontId="49" fillId="34" borderId="0" xfId="0" applyNumberFormat="1" applyFont="1" applyFill="1" applyAlignment="1">
      <alignment wrapText="1"/>
    </xf>
    <xf numFmtId="0" fontId="16" fillId="0" borderId="0" xfId="0" applyFont="1"/>
    <xf numFmtId="0" fontId="21" fillId="33" borderId="0" xfId="0" applyFont="1" applyFill="1" applyAlignment="1">
      <alignment horizontal="left" wrapText="1" indent="1"/>
    </xf>
    <xf numFmtId="4" fontId="21" fillId="33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4"/>
    </xf>
    <xf numFmtId="0" fontId="21" fillId="34" borderId="0" xfId="0" applyFont="1" applyFill="1" applyAlignment="1">
      <alignment horizontal="left" wrapText="1" indent="5"/>
    </xf>
    <xf numFmtId="0" fontId="24" fillId="34" borderId="0" xfId="0" applyFont="1" applyFill="1" applyAlignment="1">
      <alignment horizontal="left" wrapText="1" indent="5"/>
    </xf>
    <xf numFmtId="164" fontId="21" fillId="33" borderId="0" xfId="0" applyNumberFormat="1" applyFont="1" applyFill="1" applyAlignment="1">
      <alignment horizontal="right" wrapText="1" indent="1"/>
    </xf>
    <xf numFmtId="164" fontId="49" fillId="34" borderId="0" xfId="0" applyNumberFormat="1" applyFont="1" applyFill="1" applyAlignment="1">
      <alignment horizontal="right" wrapText="1" indent="1"/>
    </xf>
    <xf numFmtId="4" fontId="26" fillId="34" borderId="0" xfId="0" applyNumberFormat="1" applyFont="1" applyFill="1" applyAlignment="1">
      <alignment wrapText="1"/>
    </xf>
    <xf numFmtId="164" fontId="26" fillId="34" borderId="0" xfId="0" applyNumberFormat="1" applyFont="1" applyFill="1" applyAlignment="1">
      <alignment horizontal="right" wrapText="1" indent="1"/>
    </xf>
    <xf numFmtId="0" fontId="24" fillId="34" borderId="0" xfId="0" applyFont="1" applyFill="1" applyBorder="1" applyAlignment="1">
      <alignment horizontal="left" wrapText="1" indent="5"/>
    </xf>
    <xf numFmtId="4" fontId="24" fillId="34" borderId="0" xfId="0" applyNumberFormat="1" applyFont="1" applyFill="1" applyBorder="1" applyAlignment="1">
      <alignment wrapText="1"/>
    </xf>
    <xf numFmtId="164" fontId="24" fillId="34" borderId="0" xfId="0" applyNumberFormat="1" applyFont="1" applyFill="1" applyBorder="1" applyAlignment="1">
      <alignment horizontal="left" wrapText="1" indent="1"/>
    </xf>
    <xf numFmtId="0" fontId="0" fillId="35" borderId="0" xfId="0" applyFill="1" applyBorder="1"/>
    <xf numFmtId="0" fontId="50" fillId="35" borderId="0" xfId="0" applyFont="1" applyFill="1" applyBorder="1" applyAlignment="1">
      <alignment horizontal="right" vertical="center"/>
    </xf>
    <xf numFmtId="0" fontId="0" fillId="35" borderId="0" xfId="0" applyFont="1" applyFill="1" applyBorder="1"/>
    <xf numFmtId="0" fontId="52" fillId="35" borderId="0" xfId="0" applyFont="1" applyFill="1" applyBorder="1" applyAlignment="1">
      <alignment horizontal="right" vertical="center"/>
    </xf>
    <xf numFmtId="164" fontId="0" fillId="35" borderId="0" xfId="0" applyNumberFormat="1" applyFill="1" applyBorder="1"/>
    <xf numFmtId="0" fontId="53" fillId="35" borderId="0" xfId="0" applyFont="1" applyFill="1" applyAlignment="1">
      <alignment horizontal="left" vertical="center" indent="6"/>
    </xf>
    <xf numFmtId="164" fontId="0" fillId="0" borderId="0" xfId="0" applyNumberFormat="1"/>
    <xf numFmtId="4" fontId="21" fillId="33" borderId="0" xfId="0" applyNumberFormat="1" applyFont="1" applyFill="1" applyAlignment="1">
      <alignment horizontal="right" wrapText="1" indent="1"/>
    </xf>
    <xf numFmtId="4" fontId="49" fillId="34" borderId="0" xfId="0" applyNumberFormat="1" applyFont="1" applyFill="1" applyAlignment="1">
      <alignment horizontal="right" wrapText="1" indent="1"/>
    </xf>
    <xf numFmtId="4" fontId="21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left" wrapText="1" indent="1"/>
    </xf>
    <xf numFmtId="0" fontId="37" fillId="35" borderId="0" xfId="0" applyFont="1" applyFill="1" applyAlignment="1">
      <alignment horizontal="justify" wrapText="1"/>
    </xf>
    <xf numFmtId="0" fontId="20" fillId="0" borderId="0" xfId="0" applyFont="1" applyAlignment="1">
      <alignment horizontal="justify" vertical="center" wrapText="1"/>
    </xf>
    <xf numFmtId="0" fontId="33" fillId="35" borderId="0" xfId="0" applyFont="1" applyFill="1" applyAlignment="1">
      <alignment horizontal="center"/>
    </xf>
    <xf numFmtId="0" fontId="42" fillId="35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0" fillId="3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44" fillId="0" borderId="0" xfId="0" applyFont="1" applyAlignment="1">
      <alignment horizontal="left"/>
    </xf>
    <xf numFmtId="0" fontId="20" fillId="35" borderId="0" xfId="0" applyFont="1" applyFill="1" applyAlignment="1">
      <alignment horizontal="left"/>
    </xf>
    <xf numFmtId="0" fontId="39" fillId="35" borderId="0" xfId="0" applyFont="1" applyFill="1" applyAlignment="1">
      <alignment horizontal="left"/>
    </xf>
    <xf numFmtId="0" fontId="47" fillId="0" borderId="0" xfId="0" applyFont="1" applyBorder="1" applyAlignment="1">
      <alignment horizontal="left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121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13" zoomScaleNormal="100" workbookViewId="0">
      <selection activeCell="F36" sqref="F36"/>
    </sheetView>
  </sheetViews>
  <sheetFormatPr defaultColWidth="8.88671875" defaultRowHeight="15.6" x14ac:dyDescent="0.3"/>
  <cols>
    <col min="1" max="1" width="70.5546875" style="15" customWidth="1"/>
    <col min="2" max="5" width="18.33203125" style="15" customWidth="1"/>
    <col min="6" max="6" width="8.6640625" style="39" bestFit="1" customWidth="1"/>
    <col min="7" max="7" width="9" style="39" customWidth="1"/>
    <col min="8" max="8" width="8.88671875" style="15"/>
    <col min="9" max="9" width="15.44140625" style="15" bestFit="1" customWidth="1"/>
    <col min="10" max="16384" width="8.88671875" style="15"/>
  </cols>
  <sheetData>
    <row r="1" spans="1:13" ht="74.25" customHeight="1" x14ac:dyDescent="0.3">
      <c r="A1" s="154" t="s">
        <v>327</v>
      </c>
      <c r="B1" s="154"/>
      <c r="C1" s="154"/>
      <c r="D1" s="154"/>
      <c r="E1" s="154"/>
      <c r="F1" s="154"/>
      <c r="G1" s="154"/>
    </row>
    <row r="2" spans="1:13" ht="18.600000000000001" x14ac:dyDescent="0.3">
      <c r="A2" s="155" t="s">
        <v>302</v>
      </c>
      <c r="B2" s="155"/>
      <c r="C2" s="155"/>
      <c r="D2" s="155"/>
      <c r="E2" s="155"/>
      <c r="F2" s="155"/>
      <c r="G2" s="155"/>
      <c r="I2" s="89" t="s">
        <v>254</v>
      </c>
      <c r="J2" s="89"/>
      <c r="K2" s="89"/>
      <c r="L2" s="89"/>
      <c r="M2" s="89"/>
    </row>
    <row r="3" spans="1:13" ht="18.600000000000001" x14ac:dyDescent="0.3">
      <c r="A3" s="156" t="s">
        <v>279</v>
      </c>
      <c r="B3" s="156"/>
      <c r="C3" s="156"/>
      <c r="D3" s="156"/>
      <c r="E3" s="156"/>
      <c r="F3" s="156"/>
      <c r="G3" s="156"/>
      <c r="I3" s="89" t="s">
        <v>255</v>
      </c>
      <c r="J3" s="89"/>
      <c r="K3" s="89"/>
      <c r="L3" s="89"/>
      <c r="M3" s="89"/>
    </row>
    <row r="4" spans="1:13" ht="18.600000000000001" x14ac:dyDescent="0.3">
      <c r="A4" s="86"/>
      <c r="B4" s="86" t="s">
        <v>303</v>
      </c>
      <c r="C4" s="86"/>
      <c r="D4" s="86"/>
      <c r="E4" s="86"/>
      <c r="F4" s="86"/>
      <c r="G4" s="86"/>
    </row>
    <row r="5" spans="1:13" ht="9.75" customHeight="1" x14ac:dyDescent="0.4">
      <c r="A5" s="16"/>
      <c r="B5" s="16"/>
      <c r="C5" s="16"/>
      <c r="D5" s="16"/>
      <c r="E5" s="16"/>
      <c r="F5" s="32"/>
      <c r="G5" s="32"/>
    </row>
    <row r="6" spans="1:13" ht="18.600000000000001" x14ac:dyDescent="0.3">
      <c r="A6" s="155" t="s">
        <v>128</v>
      </c>
      <c r="B6" s="155"/>
      <c r="C6" s="155"/>
      <c r="D6" s="155"/>
      <c r="E6" s="155"/>
      <c r="F6" s="155"/>
      <c r="G6" s="155"/>
    </row>
    <row r="7" spans="1:13" ht="6.75" customHeight="1" x14ac:dyDescent="0.3">
      <c r="A7" s="17"/>
      <c r="B7" s="17"/>
      <c r="C7" s="17"/>
      <c r="D7" s="17"/>
      <c r="E7" s="17"/>
      <c r="F7" s="31"/>
      <c r="G7" s="31"/>
      <c r="K7" s="30"/>
    </row>
    <row r="8" spans="1:13" x14ac:dyDescent="0.3">
      <c r="A8" s="157" t="s">
        <v>129</v>
      </c>
      <c r="B8" s="157"/>
      <c r="C8" s="157"/>
      <c r="D8" s="157"/>
      <c r="E8" s="157"/>
      <c r="F8" s="157"/>
      <c r="G8" s="157"/>
    </row>
    <row r="9" spans="1:13" ht="13.95" customHeight="1" x14ac:dyDescent="0.3">
      <c r="A9" s="18"/>
      <c r="B9" s="18"/>
      <c r="C9" s="18"/>
      <c r="D9" s="18"/>
      <c r="E9" s="18"/>
      <c r="F9" s="33"/>
      <c r="G9" s="33"/>
    </row>
    <row r="10" spans="1:13" x14ac:dyDescent="0.3">
      <c r="A10" s="158" t="s">
        <v>304</v>
      </c>
      <c r="B10" s="158"/>
      <c r="C10" s="158"/>
      <c r="D10" s="158"/>
      <c r="E10" s="158"/>
      <c r="F10" s="158"/>
      <c r="G10" s="158"/>
    </row>
    <row r="11" spans="1:13" x14ac:dyDescent="0.3">
      <c r="A11" s="109"/>
      <c r="B11" s="109"/>
      <c r="C11" s="109"/>
      <c r="D11" s="109"/>
      <c r="E11" s="109"/>
      <c r="F11" s="109"/>
      <c r="G11" s="109"/>
    </row>
    <row r="12" spans="1:13" s="113" customFormat="1" x14ac:dyDescent="0.3">
      <c r="A12" s="110" t="s">
        <v>261</v>
      </c>
      <c r="B12" s="111"/>
      <c r="C12" s="111"/>
      <c r="D12" s="111"/>
      <c r="E12" s="111"/>
      <c r="F12" s="112"/>
      <c r="G12" s="112"/>
    </row>
    <row r="13" spans="1:13" s="30" customFormat="1" ht="28.95" customHeight="1" x14ac:dyDescent="0.3">
      <c r="A13" s="29" t="s">
        <v>130</v>
      </c>
      <c r="B13" s="29" t="s">
        <v>296</v>
      </c>
      <c r="C13" s="29" t="s">
        <v>305</v>
      </c>
      <c r="D13" s="29" t="s">
        <v>306</v>
      </c>
      <c r="E13" s="29" t="s">
        <v>307</v>
      </c>
      <c r="F13" s="34" t="s">
        <v>185</v>
      </c>
      <c r="G13" s="34" t="s">
        <v>186</v>
      </c>
    </row>
    <row r="14" spans="1:13" s="19" customFormat="1" ht="8.25" customHeight="1" thickBot="1" x14ac:dyDescent="0.25">
      <c r="A14" s="74">
        <v>1</v>
      </c>
      <c r="B14" s="74">
        <v>2</v>
      </c>
      <c r="C14" s="74">
        <v>3</v>
      </c>
      <c r="D14" s="74">
        <v>4</v>
      </c>
      <c r="E14" s="74">
        <v>5</v>
      </c>
      <c r="F14" s="75" t="s">
        <v>114</v>
      </c>
      <c r="G14" s="75" t="s">
        <v>115</v>
      </c>
    </row>
    <row r="15" spans="1:13" ht="18" customHeight="1" thickTop="1" x14ac:dyDescent="0.3">
      <c r="A15" s="27" t="s">
        <v>0</v>
      </c>
      <c r="B15" s="28"/>
      <c r="C15" s="28"/>
      <c r="D15" s="28"/>
      <c r="E15" s="28"/>
      <c r="F15" s="38"/>
      <c r="G15" s="38"/>
    </row>
    <row r="16" spans="1:13" ht="18" customHeight="1" x14ac:dyDescent="0.3">
      <c r="A16" s="21" t="s">
        <v>1</v>
      </c>
      <c r="B16" s="22">
        <f>'P i R -Tablica 1.'!B11</f>
        <v>1149322.3899999999</v>
      </c>
      <c r="C16" s="22">
        <f>'P i R -Tablica 1.'!C11</f>
        <v>2004854</v>
      </c>
      <c r="D16" s="22">
        <f>'P i R -Tablica 1.'!D11</f>
        <v>2004854</v>
      </c>
      <c r="E16" s="22">
        <f>'P i R -Tablica 1.'!E11</f>
        <v>1005213.65</v>
      </c>
      <c r="F16" s="22">
        <f>IFERROR(E16/B16*100,"-")</f>
        <v>87.461417157286931</v>
      </c>
      <c r="G16" s="22">
        <f>IFERROR(E16/D16*100,"-")</f>
        <v>50.138995158749708</v>
      </c>
      <c r="I16" s="20"/>
    </row>
    <row r="17" spans="1:9" ht="18" customHeight="1" x14ac:dyDescent="0.3">
      <c r="A17" s="21" t="s">
        <v>18</v>
      </c>
      <c r="B17" s="22">
        <f>'P i R -Tablica 1.'!B69</f>
        <v>0</v>
      </c>
      <c r="C17" s="22">
        <f>'P i R -Tablica 1.'!C69</f>
        <v>0</v>
      </c>
      <c r="D17" s="22">
        <f>'P i R -Tablica 1.'!D69</f>
        <v>0</v>
      </c>
      <c r="E17" s="22">
        <f>'P i R -Tablica 1.'!E69</f>
        <v>0</v>
      </c>
      <c r="F17" s="35" t="str">
        <f t="shared" ref="F17:F20" si="0">IFERROR(E17/B17*100,"-")</f>
        <v>-</v>
      </c>
      <c r="G17" s="35" t="str">
        <f t="shared" ref="G17:G20" si="1">IFERROR(E17/D17*100,"-")</f>
        <v>-</v>
      </c>
    </row>
    <row r="18" spans="1:9" ht="18" customHeight="1" x14ac:dyDescent="0.3">
      <c r="A18" s="21" t="s">
        <v>20</v>
      </c>
      <c r="B18" s="22">
        <f>'P i R -Tablica 1.'!B96</f>
        <v>889983.97</v>
      </c>
      <c r="C18" s="22">
        <v>1991170</v>
      </c>
      <c r="D18" s="22">
        <v>1991170</v>
      </c>
      <c r="E18" s="22">
        <v>943252.38</v>
      </c>
      <c r="F18" s="22">
        <f t="shared" si="0"/>
        <v>105.98532240979577</v>
      </c>
      <c r="G18" s="22">
        <f t="shared" si="1"/>
        <v>47.371765343993729</v>
      </c>
    </row>
    <row r="19" spans="1:9" ht="18" customHeight="1" x14ac:dyDescent="0.3">
      <c r="A19" s="21" t="s">
        <v>77</v>
      </c>
      <c r="B19" s="22">
        <f>'P i R -Tablica 1.'!B172</f>
        <v>81822.319999999992</v>
      </c>
      <c r="C19" s="22">
        <v>75975</v>
      </c>
      <c r="D19" s="22">
        <v>75975</v>
      </c>
      <c r="E19" s="22">
        <f>'P i R -Tablica 1.'!E172</f>
        <v>69548.98</v>
      </c>
      <c r="F19" s="22">
        <f t="shared" si="0"/>
        <v>85.000009777283267</v>
      </c>
      <c r="G19" s="22">
        <f t="shared" si="1"/>
        <v>91.541928265876919</v>
      </c>
    </row>
    <row r="20" spans="1:9" x14ac:dyDescent="0.3">
      <c r="A20" s="62" t="s">
        <v>131</v>
      </c>
      <c r="B20" s="63">
        <f>B16+B17-B18-B19</f>
        <v>177516.09999999992</v>
      </c>
      <c r="C20" s="63">
        <f t="shared" ref="C20" si="2">C16+C17-C18-C19</f>
        <v>-62291</v>
      </c>
      <c r="D20" s="63">
        <f>D16+D17-D18-D19</f>
        <v>-62291</v>
      </c>
      <c r="E20" s="63">
        <f t="shared" ref="E20" si="3">E16+E17-E18-E19</f>
        <v>-7587.7099999999773</v>
      </c>
      <c r="F20" s="22">
        <f t="shared" si="0"/>
        <v>-4.2743784929930184</v>
      </c>
      <c r="G20" s="22">
        <f t="shared" si="1"/>
        <v>12.181069496395912</v>
      </c>
      <c r="I20" s="20"/>
    </row>
    <row r="21" spans="1:9" x14ac:dyDescent="0.3">
      <c r="A21" s="27" t="s">
        <v>103</v>
      </c>
      <c r="B21" s="60"/>
      <c r="C21" s="60"/>
      <c r="D21" s="60"/>
      <c r="E21" s="60"/>
      <c r="F21" s="61"/>
      <c r="G21" s="61"/>
    </row>
    <row r="22" spans="1:9" x14ac:dyDescent="0.3">
      <c r="A22" s="21" t="s">
        <v>104</v>
      </c>
      <c r="B22" s="22">
        <f>'Rač fin-Tablica 4.'!B7</f>
        <v>0</v>
      </c>
      <c r="C22" s="22">
        <f>'Rač fin-Tablica 4.'!C7</f>
        <v>0</v>
      </c>
      <c r="D22" s="22">
        <f>'Rač fin-Tablica 4.'!D7</f>
        <v>0</v>
      </c>
      <c r="E22" s="22">
        <f>'Rač fin-Tablica 4.'!E7</f>
        <v>0</v>
      </c>
      <c r="F22" s="35" t="str">
        <f t="shared" ref="F22:F23" si="4">IFERROR(E22/B22*100,"-")</f>
        <v>-</v>
      </c>
      <c r="G22" s="35" t="str">
        <f t="shared" ref="G22:G23" si="5">IFERROR(E22/D22*100,"-")</f>
        <v>-</v>
      </c>
    </row>
    <row r="23" spans="1:9" x14ac:dyDescent="0.3">
      <c r="A23" s="21" t="s">
        <v>108</v>
      </c>
      <c r="B23" s="22">
        <f>'Rač fin-Tablica 4.'!B16</f>
        <v>0</v>
      </c>
      <c r="C23" s="22">
        <f>'Rač fin-Tablica 4.'!C16</f>
        <v>0</v>
      </c>
      <c r="D23" s="22">
        <f>'Rač fin-Tablica 4.'!D16</f>
        <v>0</v>
      </c>
      <c r="E23" s="22">
        <f>'Rač fin-Tablica 4.'!E16</f>
        <v>0</v>
      </c>
      <c r="F23" s="35" t="str">
        <f t="shared" si="4"/>
        <v>-</v>
      </c>
      <c r="G23" s="35" t="str">
        <f t="shared" si="5"/>
        <v>-</v>
      </c>
      <c r="I23" s="20"/>
    </row>
    <row r="24" spans="1:9" x14ac:dyDescent="0.3">
      <c r="A24" s="62" t="s">
        <v>132</v>
      </c>
      <c r="B24" s="63">
        <f>B22-B23</f>
        <v>0</v>
      </c>
      <c r="C24" s="63">
        <f t="shared" ref="C24" si="6">C22-C23</f>
        <v>0</v>
      </c>
      <c r="D24" s="63">
        <f>D22-D23</f>
        <v>0</v>
      </c>
      <c r="E24" s="63">
        <f t="shared" ref="E24" si="7">E22-E23</f>
        <v>0</v>
      </c>
      <c r="F24" s="64"/>
      <c r="G24" s="64"/>
    </row>
    <row r="25" spans="1:9" x14ac:dyDescent="0.3">
      <c r="A25" s="27" t="s">
        <v>244</v>
      </c>
      <c r="B25" s="65"/>
      <c r="C25" s="65"/>
      <c r="D25" s="65"/>
      <c r="E25" s="65"/>
      <c r="F25" s="66"/>
      <c r="G25" s="66"/>
    </row>
    <row r="26" spans="1:9" x14ac:dyDescent="0.3">
      <c r="A26" s="21" t="s">
        <v>137</v>
      </c>
      <c r="B26" s="26">
        <f>B16+B17+B22</f>
        <v>1149322.3899999999</v>
      </c>
      <c r="C26" s="26">
        <f>C16+C17+C22</f>
        <v>2004854</v>
      </c>
      <c r="D26" s="26">
        <f>D16+D17+D22</f>
        <v>2004854</v>
      </c>
      <c r="E26" s="26">
        <f>E16+E17+E22</f>
        <v>1005213.65</v>
      </c>
      <c r="F26" s="26">
        <f t="shared" ref="F26:F38" si="8">IFERROR(E26/B26*100,"-")</f>
        <v>87.461417157286931</v>
      </c>
      <c r="G26" s="26">
        <f t="shared" ref="G26:G28" si="9">IFERROR(E26/D26*100,"-")</f>
        <v>50.138995158749708</v>
      </c>
      <c r="I26" s="20"/>
    </row>
    <row r="27" spans="1:9" x14ac:dyDescent="0.3">
      <c r="A27" s="21" t="s">
        <v>135</v>
      </c>
      <c r="B27" s="26">
        <f>B18+B19+B23</f>
        <v>971806.28999999992</v>
      </c>
      <c r="C27" s="26">
        <f>C18+C19+C23</f>
        <v>2067145</v>
      </c>
      <c r="D27" s="26">
        <f>D18+D19+D23</f>
        <v>2067145</v>
      </c>
      <c r="E27" s="26">
        <f>E18+E19+E23</f>
        <v>1012801.36</v>
      </c>
      <c r="F27" s="26">
        <f t="shared" si="8"/>
        <v>104.2184404877643</v>
      </c>
      <c r="G27" s="26">
        <f t="shared" si="9"/>
        <v>48.995177406519616</v>
      </c>
      <c r="I27" s="20"/>
    </row>
    <row r="28" spans="1:9" x14ac:dyDescent="0.3">
      <c r="A28" s="62" t="s">
        <v>136</v>
      </c>
      <c r="B28" s="63">
        <f>B26-B27</f>
        <v>177516.09999999998</v>
      </c>
      <c r="C28" s="63">
        <f t="shared" ref="C28:E28" si="10">C26-C27</f>
        <v>-62291</v>
      </c>
      <c r="D28" s="63">
        <f t="shared" si="10"/>
        <v>-62291</v>
      </c>
      <c r="E28" s="63">
        <f t="shared" si="10"/>
        <v>-7587.7099999999627</v>
      </c>
      <c r="F28" s="26">
        <f t="shared" si="8"/>
        <v>-4.2743784929930095</v>
      </c>
      <c r="G28" s="26">
        <f t="shared" si="9"/>
        <v>12.181069496395889</v>
      </c>
      <c r="I28" s="20"/>
    </row>
    <row r="29" spans="1:9" ht="3.75" customHeight="1" x14ac:dyDescent="0.3">
      <c r="A29" s="21"/>
      <c r="B29" s="22"/>
      <c r="C29" s="22"/>
      <c r="D29" s="22"/>
      <c r="E29" s="22"/>
      <c r="F29" s="37" t="str">
        <f t="shared" si="8"/>
        <v>-</v>
      </c>
      <c r="G29" s="35"/>
    </row>
    <row r="30" spans="1:9" x14ac:dyDescent="0.3">
      <c r="A30" s="23" t="s">
        <v>133</v>
      </c>
      <c r="B30" s="24">
        <v>0</v>
      </c>
      <c r="C30" s="24">
        <v>0</v>
      </c>
      <c r="D30" s="24">
        <v>0</v>
      </c>
      <c r="E30" s="24">
        <v>0</v>
      </c>
      <c r="F30" s="37" t="str">
        <f t="shared" si="8"/>
        <v>-</v>
      </c>
      <c r="G30" s="36"/>
      <c r="I30" s="20"/>
    </row>
    <row r="31" spans="1:9" x14ac:dyDescent="0.3">
      <c r="A31" s="23" t="s">
        <v>134</v>
      </c>
      <c r="B31" s="84">
        <v>0</v>
      </c>
      <c r="C31" s="24">
        <v>0</v>
      </c>
      <c r="D31" s="24">
        <v>0</v>
      </c>
      <c r="E31" s="84">
        <v>0</v>
      </c>
      <c r="F31" s="37" t="str">
        <f t="shared" si="8"/>
        <v>-</v>
      </c>
      <c r="G31" s="36"/>
      <c r="I31" s="20"/>
    </row>
    <row r="32" spans="1:9" ht="1.5" customHeight="1" x14ac:dyDescent="0.3">
      <c r="A32" s="21"/>
      <c r="B32" s="25"/>
      <c r="C32" s="25"/>
      <c r="D32" s="22"/>
      <c r="E32" s="22"/>
      <c r="F32" s="37" t="str">
        <f t="shared" si="8"/>
        <v>-</v>
      </c>
      <c r="G32" s="35"/>
    </row>
    <row r="33" spans="1:9" x14ac:dyDescent="0.3">
      <c r="A33" s="67" t="s">
        <v>138</v>
      </c>
      <c r="B33" s="68"/>
      <c r="C33" s="68"/>
      <c r="D33" s="69"/>
      <c r="E33" s="69"/>
      <c r="F33" s="37" t="str">
        <f t="shared" si="8"/>
        <v>-</v>
      </c>
      <c r="G33" s="70"/>
    </row>
    <row r="34" spans="1:9" x14ac:dyDescent="0.3">
      <c r="A34" s="21" t="s">
        <v>214</v>
      </c>
      <c r="B34" s="22">
        <v>0</v>
      </c>
      <c r="C34" s="22">
        <v>62291</v>
      </c>
      <c r="D34" s="22">
        <v>62291</v>
      </c>
      <c r="E34" s="22">
        <v>0</v>
      </c>
      <c r="F34" s="37" t="str">
        <f t="shared" si="8"/>
        <v>-</v>
      </c>
      <c r="G34" s="35"/>
      <c r="I34" s="20"/>
    </row>
    <row r="35" spans="1:9" x14ac:dyDescent="0.3">
      <c r="A35" s="21" t="s">
        <v>215</v>
      </c>
      <c r="B35" s="22">
        <v>0</v>
      </c>
      <c r="C35" s="22">
        <v>0</v>
      </c>
      <c r="D35" s="22">
        <v>0</v>
      </c>
      <c r="E35" s="22">
        <v>0</v>
      </c>
      <c r="F35" s="37" t="str">
        <f t="shared" si="8"/>
        <v>-</v>
      </c>
      <c r="G35" s="35"/>
      <c r="I35" s="20"/>
    </row>
    <row r="36" spans="1:9" ht="18" customHeight="1" x14ac:dyDescent="0.3">
      <c r="A36" s="62" t="s">
        <v>151</v>
      </c>
      <c r="B36" s="63">
        <f>B34+B35</f>
        <v>0</v>
      </c>
      <c r="C36" s="63">
        <f>C34+C35</f>
        <v>62291</v>
      </c>
      <c r="D36" s="63">
        <f>D34+D35</f>
        <v>62291</v>
      </c>
      <c r="E36" s="63">
        <v>-4604.18</v>
      </c>
      <c r="F36" s="37" t="str">
        <f t="shared" si="8"/>
        <v>-</v>
      </c>
      <c r="G36" s="64"/>
      <c r="I36" s="20"/>
    </row>
    <row r="37" spans="1:9" ht="9" customHeight="1" x14ac:dyDescent="0.3">
      <c r="F37" s="37" t="str">
        <f t="shared" si="8"/>
        <v>-</v>
      </c>
    </row>
    <row r="38" spans="1:9" x14ac:dyDescent="0.3">
      <c r="A38" s="71" t="s">
        <v>136</v>
      </c>
      <c r="B38" s="72">
        <f>B28+B36</f>
        <v>177516.09999999998</v>
      </c>
      <c r="C38" s="72">
        <f>C28+C36</f>
        <v>0</v>
      </c>
      <c r="D38" s="72">
        <f>D28+D36</f>
        <v>0</v>
      </c>
      <c r="E38" s="72">
        <f>E28+E36</f>
        <v>-12191.889999999963</v>
      </c>
      <c r="F38" s="26">
        <f t="shared" si="8"/>
        <v>-6.8680474616105052</v>
      </c>
      <c r="G38" s="73">
        <v>0</v>
      </c>
      <c r="I38" s="20"/>
    </row>
    <row r="39" spans="1:9" ht="29.4" customHeight="1" x14ac:dyDescent="0.3">
      <c r="A39" s="153" t="s">
        <v>243</v>
      </c>
      <c r="B39" s="153"/>
      <c r="C39" s="153"/>
      <c r="D39" s="153"/>
      <c r="E39" s="153"/>
      <c r="F39" s="153"/>
      <c r="G39" s="153"/>
    </row>
    <row r="40" spans="1:9" x14ac:dyDescent="0.3">
      <c r="I40" s="20"/>
    </row>
    <row r="42" spans="1:9" x14ac:dyDescent="0.3">
      <c r="E42" s="20"/>
    </row>
    <row r="43" spans="1:9" x14ac:dyDescent="0.3">
      <c r="E43" s="20"/>
    </row>
    <row r="44" spans="1:9" x14ac:dyDescent="0.3">
      <c r="E44" s="20"/>
    </row>
  </sheetData>
  <mergeCells count="7">
    <mergeCell ref="A39:G39"/>
    <mergeCell ref="A1:G1"/>
    <mergeCell ref="A2:G2"/>
    <mergeCell ref="A3:G3"/>
    <mergeCell ref="A6:G6"/>
    <mergeCell ref="A8:G8"/>
    <mergeCell ref="A10:G10"/>
  </mergeCells>
  <conditionalFormatting sqref="B30:B31">
    <cfRule type="containsBlanks" dxfId="120" priority="3">
      <formula>LEN(TRIM(B30))=0</formula>
    </cfRule>
  </conditionalFormatting>
  <conditionalFormatting sqref="B34:E35">
    <cfRule type="containsBlanks" dxfId="119" priority="1">
      <formula>LEN(TRIM(B34))=0</formula>
    </cfRule>
  </conditionalFormatting>
  <conditionalFormatting sqref="E30:E31">
    <cfRule type="containsBlanks" dxfId="118" priority="2">
      <formula>LEN(TRIM(E30))=0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Footer>&amp;C&amp;P</oddFooter>
  </headerFooter>
  <ignoredErrors>
    <ignoredError sqref="F21:G21 F24:G2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8"/>
  <sheetViews>
    <sheetView showGridLines="0" zoomScaleNormal="100" workbookViewId="0">
      <selection activeCell="C111" sqref="C111"/>
    </sheetView>
  </sheetViews>
  <sheetFormatPr defaultColWidth="9.109375" defaultRowHeight="13.2" x14ac:dyDescent="0.25"/>
  <cols>
    <col min="1" max="1" width="87.109375" style="1" bestFit="1" customWidth="1"/>
    <col min="2" max="2" width="14.6640625" style="1" bestFit="1" customWidth="1"/>
    <col min="3" max="3" width="15.109375" style="1" bestFit="1" customWidth="1"/>
    <col min="4" max="4" width="15.6640625" style="1" bestFit="1" customWidth="1"/>
    <col min="5" max="5" width="14.6640625" style="1" bestFit="1" customWidth="1"/>
    <col min="6" max="6" width="10.109375" style="1" bestFit="1" customWidth="1"/>
    <col min="7" max="7" width="8.5546875" style="10" bestFit="1" customWidth="1"/>
    <col min="8" max="16384" width="9.109375" style="1"/>
  </cols>
  <sheetData>
    <row r="1" spans="1:13" s="3" customFormat="1" ht="15.6" x14ac:dyDescent="0.3">
      <c r="A1" s="159" t="s">
        <v>116</v>
      </c>
      <c r="B1" s="159"/>
      <c r="C1" s="159"/>
      <c r="D1" s="159"/>
      <c r="E1" s="159"/>
      <c r="F1" s="159"/>
      <c r="G1" s="159"/>
    </row>
    <row r="2" spans="1:13" s="3" customFormat="1" ht="7.5" customHeight="1" x14ac:dyDescent="0.3">
      <c r="A2" s="2"/>
      <c r="B2" s="2"/>
      <c r="C2" s="2"/>
      <c r="D2" s="2"/>
      <c r="E2" s="2"/>
      <c r="F2" s="2"/>
      <c r="G2" s="8"/>
    </row>
    <row r="3" spans="1:13" s="3" customFormat="1" ht="15.6" x14ac:dyDescent="0.3">
      <c r="A3" s="160"/>
      <c r="B3" s="160"/>
      <c r="C3" s="160"/>
      <c r="D3" s="160"/>
      <c r="E3" s="160"/>
      <c r="F3" s="160"/>
      <c r="G3" s="160"/>
    </row>
    <row r="4" spans="1:13" s="3" customFormat="1" ht="6.75" customHeight="1" x14ac:dyDescent="0.3">
      <c r="G4" s="9"/>
    </row>
    <row r="5" spans="1:13" s="3" customFormat="1" ht="15.6" x14ac:dyDescent="0.3">
      <c r="A5" s="114" t="s">
        <v>0</v>
      </c>
      <c r="G5" s="9"/>
    </row>
    <row r="6" spans="1:13" s="3" customFormat="1" ht="11.25" customHeight="1" x14ac:dyDescent="0.3">
      <c r="A6" s="53"/>
      <c r="G6" s="9"/>
    </row>
    <row r="7" spans="1:13" s="108" customFormat="1" ht="15.6" x14ac:dyDescent="0.3">
      <c r="A7" s="161" t="s">
        <v>257</v>
      </c>
      <c r="B7" s="161"/>
      <c r="C7" s="161"/>
      <c r="D7" s="161"/>
      <c r="E7" s="161"/>
      <c r="F7" s="161"/>
      <c r="G7" s="161"/>
    </row>
    <row r="8" spans="1:13" ht="6.75" customHeight="1" x14ac:dyDescent="0.25">
      <c r="A8" s="41"/>
      <c r="B8" s="41"/>
      <c r="C8" s="41"/>
      <c r="D8" s="41"/>
      <c r="E8" s="41"/>
      <c r="F8" s="41"/>
      <c r="G8" s="42"/>
    </row>
    <row r="9" spans="1:13" ht="39.6" x14ac:dyDescent="0.25">
      <c r="A9" s="52" t="s">
        <v>113</v>
      </c>
      <c r="B9" s="29" t="s">
        <v>296</v>
      </c>
      <c r="C9" s="29" t="s">
        <v>308</v>
      </c>
      <c r="D9" s="29" t="s">
        <v>306</v>
      </c>
      <c r="E9" s="29" t="s">
        <v>307</v>
      </c>
      <c r="F9" s="34" t="s">
        <v>185</v>
      </c>
      <c r="G9" s="34" t="s">
        <v>186</v>
      </c>
    </row>
    <row r="10" spans="1:13" s="4" customFormat="1" ht="10.199999999999999" x14ac:dyDescent="0.2">
      <c r="A10" s="50">
        <v>1</v>
      </c>
      <c r="B10" s="50">
        <v>2</v>
      </c>
      <c r="C10" s="50">
        <v>3</v>
      </c>
      <c r="D10" s="50">
        <v>4</v>
      </c>
      <c r="E10" s="50">
        <v>5</v>
      </c>
      <c r="F10" s="50" t="s">
        <v>114</v>
      </c>
      <c r="G10" s="51" t="s">
        <v>115</v>
      </c>
    </row>
    <row r="11" spans="1:13" ht="15.6" x14ac:dyDescent="0.3">
      <c r="A11" s="7" t="s">
        <v>1</v>
      </c>
      <c r="B11" s="94">
        <f>B12+B35+B42+B46+B54+B63</f>
        <v>1149322.3899999999</v>
      </c>
      <c r="C11" s="94">
        <f>C12+C35+C42+C46+C54+C63</f>
        <v>2004854</v>
      </c>
      <c r="D11" s="94">
        <f t="shared" ref="D11:E11" si="0">D12+D35+D42+D46+D54+D63</f>
        <v>2004854</v>
      </c>
      <c r="E11" s="94">
        <f t="shared" si="0"/>
        <v>1005213.65</v>
      </c>
      <c r="F11" s="94">
        <f>IFERROR(E11/B11*100,"-")</f>
        <v>87.461417157286931</v>
      </c>
      <c r="G11" s="94">
        <f>IFERROR(E11/D11*100,"-")</f>
        <v>50.138995158749708</v>
      </c>
      <c r="H11" s="76"/>
      <c r="I11" s="89" t="s">
        <v>254</v>
      </c>
      <c r="J11" s="90"/>
      <c r="K11" s="90"/>
      <c r="L11" s="90"/>
      <c r="M11" s="90"/>
    </row>
    <row r="12" spans="1:13" ht="15.6" x14ac:dyDescent="0.3">
      <c r="A12" s="48" t="s">
        <v>2</v>
      </c>
      <c r="B12" s="95">
        <f>B13+B15+B20+B23+B26+B29</f>
        <v>1095882.71</v>
      </c>
      <c r="C12" s="95">
        <v>1912165</v>
      </c>
      <c r="D12" s="95">
        <v>1912165</v>
      </c>
      <c r="E12" s="95">
        <f t="shared" ref="E12" si="1">E13+E15+E20+E23+E26+E29</f>
        <v>951775.71000000008</v>
      </c>
      <c r="F12" s="95">
        <f t="shared" ref="F12:F75" si="2">IFERROR(E12/B12*100,"-")</f>
        <v>86.850143844317074</v>
      </c>
      <c r="G12" s="101">
        <f t="shared" ref="G12:G75" si="3">IFERROR(E12/D12*100,"-")</f>
        <v>49.774768913770522</v>
      </c>
      <c r="H12" s="76"/>
      <c r="I12" s="89" t="s">
        <v>255</v>
      </c>
      <c r="J12" s="90"/>
      <c r="K12" s="90"/>
      <c r="L12" s="90"/>
      <c r="M12" s="90"/>
    </row>
    <row r="13" spans="1:13" ht="13.8" x14ac:dyDescent="0.3">
      <c r="A13" s="45" t="s">
        <v>3</v>
      </c>
      <c r="B13" s="95">
        <f>B14</f>
        <v>0</v>
      </c>
      <c r="C13" s="95"/>
      <c r="D13" s="95"/>
      <c r="E13" s="95">
        <f t="shared" ref="E13" si="4">E14</f>
        <v>0</v>
      </c>
      <c r="F13" s="101" t="str">
        <f t="shared" si="2"/>
        <v>-</v>
      </c>
      <c r="G13" s="101" t="str">
        <f t="shared" si="3"/>
        <v>-</v>
      </c>
      <c r="H13" s="76"/>
      <c r="I13" s="91" t="s">
        <v>256</v>
      </c>
    </row>
    <row r="14" spans="1:13" x14ac:dyDescent="0.25">
      <c r="A14" s="46" t="s">
        <v>4</v>
      </c>
      <c r="B14" s="22">
        <v>0</v>
      </c>
      <c r="C14" s="96"/>
      <c r="D14" s="96"/>
      <c r="E14" s="22">
        <v>0</v>
      </c>
      <c r="F14" s="102" t="str">
        <f t="shared" si="2"/>
        <v>-</v>
      </c>
      <c r="G14" s="101" t="str">
        <f t="shared" si="3"/>
        <v>-</v>
      </c>
      <c r="H14" s="76"/>
    </row>
    <row r="15" spans="1:13" x14ac:dyDescent="0.25">
      <c r="A15" s="45" t="s">
        <v>5</v>
      </c>
      <c r="B15" s="95">
        <f>SUM(B16:B19)</f>
        <v>0</v>
      </c>
      <c r="C15" s="95"/>
      <c r="D15" s="95"/>
      <c r="E15" s="95">
        <f t="shared" ref="E15" si="5">SUM(E16:E19)</f>
        <v>0</v>
      </c>
      <c r="F15" s="101" t="str">
        <f t="shared" si="2"/>
        <v>-</v>
      </c>
      <c r="G15" s="101" t="str">
        <f t="shared" si="3"/>
        <v>-</v>
      </c>
      <c r="H15" s="76"/>
    </row>
    <row r="16" spans="1:13" x14ac:dyDescent="0.25">
      <c r="A16" s="46" t="s">
        <v>6</v>
      </c>
      <c r="B16" s="22">
        <v>0</v>
      </c>
      <c r="C16" s="96"/>
      <c r="D16" s="96"/>
      <c r="E16" s="22">
        <v>0</v>
      </c>
      <c r="F16" s="102" t="str">
        <f t="shared" si="2"/>
        <v>-</v>
      </c>
      <c r="G16" s="101" t="str">
        <f t="shared" si="3"/>
        <v>-</v>
      </c>
      <c r="H16" s="76"/>
    </row>
    <row r="17" spans="1:8" x14ac:dyDescent="0.25">
      <c r="A17" s="46" t="s">
        <v>200</v>
      </c>
      <c r="B17" s="22">
        <v>0</v>
      </c>
      <c r="C17" s="96"/>
      <c r="D17" s="96"/>
      <c r="E17" s="22">
        <v>0</v>
      </c>
      <c r="F17" s="102" t="str">
        <f t="shared" si="2"/>
        <v>-</v>
      </c>
      <c r="G17" s="101" t="str">
        <f t="shared" si="3"/>
        <v>-</v>
      </c>
      <c r="H17" s="76"/>
    </row>
    <row r="18" spans="1:8" x14ac:dyDescent="0.25">
      <c r="A18" s="46" t="s">
        <v>192</v>
      </c>
      <c r="B18" s="22">
        <v>0</v>
      </c>
      <c r="C18" s="96"/>
      <c r="D18" s="96"/>
      <c r="E18" s="22">
        <v>0</v>
      </c>
      <c r="F18" s="102" t="str">
        <f t="shared" si="2"/>
        <v>-</v>
      </c>
      <c r="G18" s="101" t="str">
        <f t="shared" si="3"/>
        <v>-</v>
      </c>
      <c r="H18" s="76"/>
    </row>
    <row r="19" spans="1:8" x14ac:dyDescent="0.25">
      <c r="A19" s="46" t="s">
        <v>193</v>
      </c>
      <c r="B19" s="22">
        <v>0</v>
      </c>
      <c r="C19" s="96"/>
      <c r="D19" s="96"/>
      <c r="E19" s="22">
        <v>0</v>
      </c>
      <c r="F19" s="102" t="str">
        <f t="shared" si="2"/>
        <v>-</v>
      </c>
      <c r="G19" s="101" t="str">
        <f t="shared" si="3"/>
        <v>-</v>
      </c>
      <c r="H19" s="76"/>
    </row>
    <row r="20" spans="1:8" x14ac:dyDescent="0.25">
      <c r="A20" s="45" t="s">
        <v>216</v>
      </c>
      <c r="B20" s="95">
        <f>B21+B22</f>
        <v>0</v>
      </c>
      <c r="C20" s="95"/>
      <c r="D20" s="95"/>
      <c r="E20" s="95">
        <f t="shared" ref="E20" si="6">E21+E22</f>
        <v>0</v>
      </c>
      <c r="F20" s="101" t="str">
        <f t="shared" si="2"/>
        <v>-</v>
      </c>
      <c r="G20" s="101" t="str">
        <f t="shared" si="3"/>
        <v>-</v>
      </c>
      <c r="H20" s="76"/>
    </row>
    <row r="21" spans="1:8" x14ac:dyDescent="0.25">
      <c r="A21" s="46" t="s">
        <v>217</v>
      </c>
      <c r="B21" s="22">
        <v>0</v>
      </c>
      <c r="C21" s="96"/>
      <c r="D21" s="96"/>
      <c r="E21" s="22">
        <v>0</v>
      </c>
      <c r="F21" s="102" t="str">
        <f t="shared" si="2"/>
        <v>-</v>
      </c>
      <c r="G21" s="101" t="str">
        <f t="shared" si="3"/>
        <v>-</v>
      </c>
      <c r="H21" s="76"/>
    </row>
    <row r="22" spans="1:8" x14ac:dyDescent="0.25">
      <c r="A22" s="46" t="s">
        <v>218</v>
      </c>
      <c r="B22" s="22">
        <v>0</v>
      </c>
      <c r="C22" s="96"/>
      <c r="D22" s="96"/>
      <c r="E22" s="22">
        <v>0</v>
      </c>
      <c r="F22" s="102" t="str">
        <f t="shared" si="2"/>
        <v>-</v>
      </c>
      <c r="G22" s="101" t="str">
        <f t="shared" si="3"/>
        <v>-</v>
      </c>
      <c r="H22" s="76"/>
    </row>
    <row r="23" spans="1:8" x14ac:dyDescent="0.25">
      <c r="A23" s="45" t="s">
        <v>219</v>
      </c>
      <c r="B23" s="95">
        <f>B24+B25</f>
        <v>1072980.43</v>
      </c>
      <c r="C23" s="95"/>
      <c r="D23" s="95"/>
      <c r="E23" s="95">
        <f t="shared" ref="E23" si="7">E24+E25</f>
        <v>923240.3</v>
      </c>
      <c r="F23" s="101">
        <f t="shared" si="2"/>
        <v>86.044467744859062</v>
      </c>
      <c r="G23" s="101" t="str">
        <f t="shared" si="3"/>
        <v>-</v>
      </c>
      <c r="H23" s="76"/>
    </row>
    <row r="24" spans="1:8" x14ac:dyDescent="0.25">
      <c r="A24" s="46" t="s">
        <v>220</v>
      </c>
      <c r="B24" s="96">
        <v>1072980.43</v>
      </c>
      <c r="C24" s="96"/>
      <c r="D24" s="96"/>
      <c r="E24" s="96">
        <v>923240.3</v>
      </c>
      <c r="F24" s="102">
        <f t="shared" si="2"/>
        <v>86.044467744859062</v>
      </c>
      <c r="G24" s="101" t="str">
        <f t="shared" si="3"/>
        <v>-</v>
      </c>
      <c r="H24" s="76"/>
    </row>
    <row r="25" spans="1:8" x14ac:dyDescent="0.25">
      <c r="A25" s="46" t="s">
        <v>221</v>
      </c>
      <c r="B25" s="22">
        <v>0</v>
      </c>
      <c r="C25" s="96"/>
      <c r="D25" s="96"/>
      <c r="E25" s="22">
        <v>0</v>
      </c>
      <c r="F25" s="102" t="str">
        <f t="shared" si="2"/>
        <v>-</v>
      </c>
      <c r="G25" s="101" t="str">
        <f t="shared" si="3"/>
        <v>-</v>
      </c>
      <c r="H25" s="76"/>
    </row>
    <row r="26" spans="1:8" x14ac:dyDescent="0.25">
      <c r="A26" s="45" t="s">
        <v>7</v>
      </c>
      <c r="B26" s="95">
        <f>B27+B28</f>
        <v>0</v>
      </c>
      <c r="C26" s="95"/>
      <c r="D26" s="95"/>
      <c r="E26" s="95">
        <f t="shared" ref="E26" si="8">E27+E28</f>
        <v>0</v>
      </c>
      <c r="F26" s="101" t="str">
        <f t="shared" si="2"/>
        <v>-</v>
      </c>
      <c r="G26" s="101" t="str">
        <f t="shared" si="3"/>
        <v>-</v>
      </c>
      <c r="H26" s="76"/>
    </row>
    <row r="27" spans="1:8" x14ac:dyDescent="0.25">
      <c r="A27" s="46" t="s">
        <v>8</v>
      </c>
      <c r="B27" s="96">
        <v>0</v>
      </c>
      <c r="C27" s="96"/>
      <c r="D27" s="96"/>
      <c r="E27" s="96">
        <v>0</v>
      </c>
      <c r="F27" s="102" t="str">
        <f t="shared" si="2"/>
        <v>-</v>
      </c>
      <c r="G27" s="101" t="str">
        <f t="shared" si="3"/>
        <v>-</v>
      </c>
      <c r="H27" s="76"/>
    </row>
    <row r="28" spans="1:8" x14ac:dyDescent="0.25">
      <c r="A28" s="46" t="s">
        <v>139</v>
      </c>
      <c r="B28" s="22">
        <v>0</v>
      </c>
      <c r="C28" s="96"/>
      <c r="D28" s="96"/>
      <c r="E28" s="22">
        <v>0</v>
      </c>
      <c r="F28" s="102" t="str">
        <f t="shared" si="2"/>
        <v>-</v>
      </c>
      <c r="G28" s="101" t="str">
        <f t="shared" si="3"/>
        <v>-</v>
      </c>
      <c r="H28" s="76"/>
    </row>
    <row r="29" spans="1:8" x14ac:dyDescent="0.25">
      <c r="A29" s="45" t="s">
        <v>249</v>
      </c>
      <c r="B29" s="95">
        <f>B30+B31+B32+B33</f>
        <v>22902.28</v>
      </c>
      <c r="C29" s="95">
        <v>0</v>
      </c>
      <c r="D29" s="95">
        <v>0</v>
      </c>
      <c r="E29" s="95">
        <v>28535.41</v>
      </c>
      <c r="F29" s="96">
        <f t="shared" si="2"/>
        <v>124.59637206426611</v>
      </c>
      <c r="G29" s="95" t="str">
        <f t="shared" si="3"/>
        <v>-</v>
      </c>
      <c r="H29" s="76"/>
    </row>
    <row r="30" spans="1:8" x14ac:dyDescent="0.25">
      <c r="A30" s="46" t="s">
        <v>250</v>
      </c>
      <c r="B30" s="22">
        <v>15121.08</v>
      </c>
      <c r="C30" s="96"/>
      <c r="D30" s="96"/>
      <c r="E30" s="22">
        <v>8198.24</v>
      </c>
      <c r="F30" s="96">
        <f t="shared" si="2"/>
        <v>54.217291357495625</v>
      </c>
      <c r="G30" s="101" t="str">
        <f t="shared" si="3"/>
        <v>-</v>
      </c>
      <c r="H30" s="76"/>
    </row>
    <row r="31" spans="1:8" x14ac:dyDescent="0.25">
      <c r="A31" s="46" t="s">
        <v>251</v>
      </c>
      <c r="B31" s="22">
        <v>0</v>
      </c>
      <c r="C31" s="96"/>
      <c r="D31" s="96"/>
      <c r="E31" s="22">
        <v>0</v>
      </c>
      <c r="F31" s="102" t="str">
        <f t="shared" si="2"/>
        <v>-</v>
      </c>
      <c r="G31" s="101" t="str">
        <f t="shared" si="3"/>
        <v>-</v>
      </c>
      <c r="H31" s="76"/>
    </row>
    <row r="32" spans="1:8" x14ac:dyDescent="0.25">
      <c r="A32" s="46" t="s">
        <v>252</v>
      </c>
      <c r="B32" s="22">
        <v>7781.2</v>
      </c>
      <c r="C32" s="96"/>
      <c r="D32" s="96"/>
      <c r="E32" s="96">
        <v>20337.169999999998</v>
      </c>
      <c r="F32" s="96">
        <f t="shared" si="2"/>
        <v>261.36290032385745</v>
      </c>
      <c r="G32" s="101" t="str">
        <f t="shared" si="3"/>
        <v>-</v>
      </c>
      <c r="H32" s="76"/>
    </row>
    <row r="33" spans="1:8" x14ac:dyDescent="0.25">
      <c r="A33" s="46" t="s">
        <v>253</v>
      </c>
      <c r="B33" s="22">
        <v>0</v>
      </c>
      <c r="C33" s="96"/>
      <c r="D33" s="96"/>
      <c r="E33" s="22">
        <v>0</v>
      </c>
      <c r="F33" s="102" t="str">
        <f t="shared" si="2"/>
        <v>-</v>
      </c>
      <c r="G33" s="101" t="str">
        <f t="shared" si="3"/>
        <v>-</v>
      </c>
      <c r="H33" s="76"/>
    </row>
    <row r="34" spans="1:8" ht="7.5" customHeight="1" x14ac:dyDescent="0.25">
      <c r="A34" s="46"/>
      <c r="B34" s="96"/>
      <c r="C34" s="96"/>
      <c r="D34" s="96"/>
      <c r="E34" s="96"/>
      <c r="F34" s="102"/>
      <c r="G34" s="101"/>
      <c r="H34" s="76"/>
    </row>
    <row r="35" spans="1:8" x14ac:dyDescent="0.25">
      <c r="A35" s="48" t="s">
        <v>9</v>
      </c>
      <c r="B35" s="95">
        <f>B36</f>
        <v>624.5</v>
      </c>
      <c r="C35" s="95">
        <v>1000</v>
      </c>
      <c r="D35" s="95">
        <v>1000</v>
      </c>
      <c r="E35" s="95">
        <f t="shared" ref="E35" si="9">E36</f>
        <v>530.95000000000005</v>
      </c>
      <c r="F35" s="101">
        <f t="shared" si="2"/>
        <v>85.020016012810245</v>
      </c>
      <c r="G35" s="101">
        <f t="shared" si="3"/>
        <v>53.095000000000006</v>
      </c>
      <c r="H35" s="76"/>
    </row>
    <row r="36" spans="1:8" x14ac:dyDescent="0.25">
      <c r="A36" s="45" t="s">
        <v>10</v>
      </c>
      <c r="B36" s="95">
        <f>SUM(B37:B40)</f>
        <v>624.5</v>
      </c>
      <c r="C36" s="95"/>
      <c r="D36" s="95"/>
      <c r="E36" s="95">
        <f t="shared" ref="E36" si="10">SUM(E37:E40)</f>
        <v>530.95000000000005</v>
      </c>
      <c r="F36" s="101">
        <f t="shared" si="2"/>
        <v>85.020016012810245</v>
      </c>
      <c r="G36" s="101" t="str">
        <f t="shared" si="3"/>
        <v>-</v>
      </c>
      <c r="H36" s="76"/>
    </row>
    <row r="37" spans="1:8" x14ac:dyDescent="0.25">
      <c r="A37" s="46" t="s">
        <v>11</v>
      </c>
      <c r="B37" s="96">
        <v>624.5</v>
      </c>
      <c r="C37" s="96"/>
      <c r="D37" s="96"/>
      <c r="E37" s="96">
        <v>530.95000000000005</v>
      </c>
      <c r="F37" s="102">
        <f t="shared" si="2"/>
        <v>85.020016012810245</v>
      </c>
      <c r="G37" s="101" t="str">
        <f t="shared" si="3"/>
        <v>-</v>
      </c>
      <c r="H37" s="76"/>
    </row>
    <row r="38" spans="1:8" x14ac:dyDescent="0.25">
      <c r="A38" s="46" t="s">
        <v>12</v>
      </c>
      <c r="B38" s="22">
        <v>0</v>
      </c>
      <c r="C38" s="96"/>
      <c r="D38" s="96"/>
      <c r="E38" s="22">
        <v>0</v>
      </c>
      <c r="F38" s="102" t="str">
        <f t="shared" si="2"/>
        <v>-</v>
      </c>
      <c r="G38" s="101" t="str">
        <f t="shared" si="3"/>
        <v>-</v>
      </c>
      <c r="H38" s="76"/>
    </row>
    <row r="39" spans="1:8" x14ac:dyDescent="0.25">
      <c r="A39" s="46" t="s">
        <v>222</v>
      </c>
      <c r="B39" s="22">
        <v>0</v>
      </c>
      <c r="C39" s="96"/>
      <c r="D39" s="96"/>
      <c r="E39" s="22">
        <v>0</v>
      </c>
      <c r="F39" s="102" t="str">
        <f t="shared" si="2"/>
        <v>-</v>
      </c>
      <c r="G39" s="101" t="str">
        <f t="shared" si="3"/>
        <v>-</v>
      </c>
      <c r="H39" s="76"/>
    </row>
    <row r="40" spans="1:8" x14ac:dyDescent="0.25">
      <c r="A40" s="46" t="s">
        <v>194</v>
      </c>
      <c r="B40" s="22">
        <v>0</v>
      </c>
      <c r="C40" s="96"/>
      <c r="D40" s="96"/>
      <c r="E40" s="22">
        <v>0</v>
      </c>
      <c r="F40" s="102" t="str">
        <f t="shared" si="2"/>
        <v>-</v>
      </c>
      <c r="G40" s="101" t="str">
        <f t="shared" si="3"/>
        <v>-</v>
      </c>
      <c r="H40" s="76"/>
    </row>
    <row r="41" spans="1:8" ht="7.5" customHeight="1" x14ac:dyDescent="0.25">
      <c r="A41" s="46"/>
      <c r="B41" s="96"/>
      <c r="C41" s="96"/>
      <c r="D41" s="96"/>
      <c r="E41" s="96"/>
      <c r="F41" s="102"/>
      <c r="G41" s="101"/>
      <c r="H41" s="76"/>
    </row>
    <row r="42" spans="1:8" x14ac:dyDescent="0.25">
      <c r="A42" s="48" t="s">
        <v>13</v>
      </c>
      <c r="B42" s="95">
        <f>B43</f>
        <v>1850.5</v>
      </c>
      <c r="C42" s="95">
        <v>11040</v>
      </c>
      <c r="D42" s="95">
        <v>11040</v>
      </c>
      <c r="E42" s="95">
        <f t="shared" ref="E42:E43" si="11">E43</f>
        <v>600</v>
      </c>
      <c r="F42" s="101">
        <f t="shared" si="2"/>
        <v>32.423669278573357</v>
      </c>
      <c r="G42" s="101">
        <f t="shared" si="3"/>
        <v>5.4347826086956523</v>
      </c>
      <c r="H42" s="76"/>
    </row>
    <row r="43" spans="1:8" x14ac:dyDescent="0.25">
      <c r="A43" s="45" t="s">
        <v>14</v>
      </c>
      <c r="B43" s="95">
        <f>B44</f>
        <v>1850.5</v>
      </c>
      <c r="C43" s="95"/>
      <c r="D43" s="95"/>
      <c r="E43" s="95">
        <f t="shared" si="11"/>
        <v>600</v>
      </c>
      <c r="F43" s="101">
        <f t="shared" si="2"/>
        <v>32.423669278573357</v>
      </c>
      <c r="G43" s="101" t="str">
        <f t="shared" si="3"/>
        <v>-</v>
      </c>
      <c r="H43" s="76"/>
    </row>
    <row r="44" spans="1:8" x14ac:dyDescent="0.25">
      <c r="A44" s="46" t="s">
        <v>15</v>
      </c>
      <c r="B44" s="96">
        <v>1850.5</v>
      </c>
      <c r="C44" s="96"/>
      <c r="D44" s="96"/>
      <c r="E44" s="96">
        <v>600</v>
      </c>
      <c r="F44" s="102">
        <f t="shared" si="2"/>
        <v>32.423669278573357</v>
      </c>
      <c r="G44" s="101" t="str">
        <f t="shared" si="3"/>
        <v>-</v>
      </c>
      <c r="H44" s="76"/>
    </row>
    <row r="45" spans="1:8" ht="7.5" customHeight="1" x14ac:dyDescent="0.25">
      <c r="A45" s="46"/>
      <c r="B45" s="96"/>
      <c r="C45" s="96"/>
      <c r="D45" s="96"/>
      <c r="E45" s="96"/>
      <c r="F45" s="102"/>
      <c r="G45" s="101"/>
      <c r="H45" s="76"/>
    </row>
    <row r="46" spans="1:8" ht="26.4" x14ac:dyDescent="0.25">
      <c r="A46" s="48" t="s">
        <v>201</v>
      </c>
      <c r="B46" s="95">
        <f>B47+B50</f>
        <v>2536</v>
      </c>
      <c r="C46" s="95">
        <v>9864</v>
      </c>
      <c r="D46" s="95">
        <v>9864</v>
      </c>
      <c r="E46" s="95">
        <f t="shared" ref="E46" si="12">E47+E50</f>
        <v>2428.67</v>
      </c>
      <c r="F46" s="101">
        <f t="shared" si="2"/>
        <v>95.767744479495278</v>
      </c>
      <c r="G46" s="101">
        <f t="shared" si="3"/>
        <v>24.621553122465532</v>
      </c>
      <c r="H46" s="76"/>
    </row>
    <row r="47" spans="1:8" x14ac:dyDescent="0.25">
      <c r="A47" s="45" t="s">
        <v>16</v>
      </c>
      <c r="B47" s="95">
        <f>B48+B49</f>
        <v>1071</v>
      </c>
      <c r="C47" s="95"/>
      <c r="D47" s="95"/>
      <c r="E47" s="95">
        <f t="shared" ref="E47" si="13">E48+E49</f>
        <v>1232</v>
      </c>
      <c r="F47" s="101">
        <f t="shared" si="2"/>
        <v>115.03267973856208</v>
      </c>
      <c r="G47" s="101" t="str">
        <f t="shared" si="3"/>
        <v>-</v>
      </c>
      <c r="H47" s="76"/>
    </row>
    <row r="48" spans="1:8" x14ac:dyDescent="0.25">
      <c r="A48" s="46" t="s">
        <v>223</v>
      </c>
      <c r="B48" s="22">
        <v>1071</v>
      </c>
      <c r="C48" s="95"/>
      <c r="D48" s="95"/>
      <c r="E48" s="22">
        <v>252</v>
      </c>
      <c r="F48" s="101">
        <f t="shared" si="2"/>
        <v>23.52941176470588</v>
      </c>
      <c r="G48" s="101" t="str">
        <f t="shared" si="3"/>
        <v>-</v>
      </c>
      <c r="H48" s="76"/>
    </row>
    <row r="49" spans="1:8" x14ac:dyDescent="0.25">
      <c r="A49" s="46" t="s">
        <v>17</v>
      </c>
      <c r="B49" s="22">
        <v>0</v>
      </c>
      <c r="C49" s="96"/>
      <c r="D49" s="96"/>
      <c r="E49" s="96">
        <v>980</v>
      </c>
      <c r="F49" s="102" t="str">
        <f t="shared" si="2"/>
        <v>-</v>
      </c>
      <c r="G49" s="101" t="str">
        <f t="shared" si="3"/>
        <v>-</v>
      </c>
      <c r="H49" s="76"/>
    </row>
    <row r="50" spans="1:8" ht="26.4" x14ac:dyDescent="0.25">
      <c r="A50" s="45" t="s">
        <v>202</v>
      </c>
      <c r="B50" s="95">
        <f>B51+B52</f>
        <v>1465</v>
      </c>
      <c r="C50" s="95"/>
      <c r="D50" s="95"/>
      <c r="E50" s="95">
        <f t="shared" ref="E50" si="14">E51+E52</f>
        <v>1196.67</v>
      </c>
      <c r="F50" s="101">
        <f t="shared" si="2"/>
        <v>81.683959044368606</v>
      </c>
      <c r="G50" s="101" t="str">
        <f t="shared" si="3"/>
        <v>-</v>
      </c>
      <c r="H50" s="76"/>
    </row>
    <row r="51" spans="1:8" x14ac:dyDescent="0.25">
      <c r="A51" s="46" t="s">
        <v>187</v>
      </c>
      <c r="B51" s="96">
        <v>1465</v>
      </c>
      <c r="C51" s="96"/>
      <c r="D51" s="96"/>
      <c r="E51" s="22">
        <v>1196.67</v>
      </c>
      <c r="F51" s="102">
        <f t="shared" si="2"/>
        <v>81.683959044368606</v>
      </c>
      <c r="G51" s="101" t="str">
        <f t="shared" si="3"/>
        <v>-</v>
      </c>
      <c r="H51" s="76"/>
    </row>
    <row r="52" spans="1:8" x14ac:dyDescent="0.25">
      <c r="A52" s="46" t="s">
        <v>203</v>
      </c>
      <c r="B52" s="22">
        <v>0</v>
      </c>
      <c r="C52" s="96"/>
      <c r="D52" s="96"/>
      <c r="E52" s="22">
        <v>0</v>
      </c>
      <c r="F52" s="102" t="str">
        <f t="shared" si="2"/>
        <v>-</v>
      </c>
      <c r="G52" s="101" t="str">
        <f t="shared" si="3"/>
        <v>-</v>
      </c>
      <c r="H52" s="76"/>
    </row>
    <row r="53" spans="1:8" x14ac:dyDescent="0.25">
      <c r="A53" s="46"/>
      <c r="B53" s="96"/>
      <c r="C53" s="96"/>
      <c r="D53" s="96"/>
      <c r="E53" s="96"/>
      <c r="F53" s="102"/>
      <c r="G53" s="101"/>
      <c r="H53" s="76"/>
    </row>
    <row r="54" spans="1:8" x14ac:dyDescent="0.25">
      <c r="A54" s="48" t="s">
        <v>224</v>
      </c>
      <c r="B54" s="97">
        <f>B55+B60</f>
        <v>48428.68</v>
      </c>
      <c r="C54" s="95">
        <v>70785</v>
      </c>
      <c r="D54" s="95">
        <v>70785</v>
      </c>
      <c r="E54" s="97">
        <f t="shared" ref="E54" si="15">E55+E60</f>
        <v>49310.12</v>
      </c>
      <c r="F54" s="95">
        <f t="shared" si="2"/>
        <v>101.82007851545821</v>
      </c>
      <c r="G54" s="101">
        <f t="shared" si="3"/>
        <v>69.661821007275563</v>
      </c>
      <c r="H54" s="76"/>
    </row>
    <row r="55" spans="1:8" x14ac:dyDescent="0.25">
      <c r="A55" s="45" t="s">
        <v>245</v>
      </c>
      <c r="B55" s="95">
        <f>B56+B57+B58</f>
        <v>48428.68</v>
      </c>
      <c r="C55" s="95"/>
      <c r="D55" s="95"/>
      <c r="E55" s="95">
        <f t="shared" ref="E55" si="16">E56+E57+E58</f>
        <v>49310.12</v>
      </c>
      <c r="F55" s="95">
        <f t="shared" si="2"/>
        <v>101.82007851545821</v>
      </c>
      <c r="G55" s="101" t="str">
        <f t="shared" si="3"/>
        <v>-</v>
      </c>
      <c r="H55" s="76"/>
    </row>
    <row r="56" spans="1:8" x14ac:dyDescent="0.25">
      <c r="A56" s="46" t="s">
        <v>246</v>
      </c>
      <c r="B56" s="96">
        <v>47844.43</v>
      </c>
      <c r="C56" s="95"/>
      <c r="D56" s="95"/>
      <c r="E56" s="96">
        <v>45206.75</v>
      </c>
      <c r="F56" s="96">
        <f t="shared" si="2"/>
        <v>94.486965358349977</v>
      </c>
      <c r="G56" s="101" t="str">
        <f t="shared" si="3"/>
        <v>-</v>
      </c>
      <c r="H56" s="76"/>
    </row>
    <row r="57" spans="1:8" x14ac:dyDescent="0.25">
      <c r="A57" s="46" t="s">
        <v>247</v>
      </c>
      <c r="B57" s="22">
        <v>584.25</v>
      </c>
      <c r="C57" s="95"/>
      <c r="D57" s="95"/>
      <c r="E57" s="22">
        <v>4103.37</v>
      </c>
      <c r="F57" s="102">
        <f t="shared" si="2"/>
        <v>702.33119383825419</v>
      </c>
      <c r="G57" s="101" t="str">
        <f t="shared" si="3"/>
        <v>-</v>
      </c>
      <c r="H57" s="76"/>
    </row>
    <row r="58" spans="1:8" x14ac:dyDescent="0.25">
      <c r="A58" s="46" t="s">
        <v>248</v>
      </c>
      <c r="B58" s="22">
        <v>0</v>
      </c>
      <c r="C58" s="95"/>
      <c r="D58" s="95"/>
      <c r="E58" s="22">
        <v>0</v>
      </c>
      <c r="F58" s="102" t="str">
        <f t="shared" si="2"/>
        <v>-</v>
      </c>
      <c r="G58" s="101" t="str">
        <f t="shared" si="3"/>
        <v>-</v>
      </c>
      <c r="H58" s="76"/>
    </row>
    <row r="59" spans="1:8" x14ac:dyDescent="0.25">
      <c r="A59" s="46"/>
      <c r="B59" s="95"/>
      <c r="C59" s="95"/>
      <c r="D59" s="95"/>
      <c r="E59" s="95"/>
      <c r="F59" s="102"/>
      <c r="G59" s="101"/>
      <c r="H59" s="76"/>
    </row>
    <row r="60" spans="1:8" x14ac:dyDescent="0.25">
      <c r="A60" s="45" t="s">
        <v>225</v>
      </c>
      <c r="B60" s="95">
        <f>B61</f>
        <v>0</v>
      </c>
      <c r="C60" s="95"/>
      <c r="D60" s="95"/>
      <c r="E60" s="95">
        <f t="shared" ref="E60" si="17">E61</f>
        <v>0</v>
      </c>
      <c r="F60" s="102" t="str">
        <f t="shared" si="2"/>
        <v>-</v>
      </c>
      <c r="G60" s="101" t="str">
        <f t="shared" si="3"/>
        <v>-</v>
      </c>
      <c r="H60" s="76"/>
    </row>
    <row r="61" spans="1:8" x14ac:dyDescent="0.25">
      <c r="A61" s="46" t="s">
        <v>226</v>
      </c>
      <c r="B61" s="22">
        <v>0</v>
      </c>
      <c r="C61" s="96"/>
      <c r="D61" s="96"/>
      <c r="E61" s="22">
        <v>0</v>
      </c>
      <c r="F61" s="102" t="str">
        <f t="shared" si="2"/>
        <v>-</v>
      </c>
      <c r="G61" s="101" t="str">
        <f t="shared" si="3"/>
        <v>-</v>
      </c>
      <c r="H61" s="76"/>
    </row>
    <row r="62" spans="1:8" x14ac:dyDescent="0.25">
      <c r="A62" s="46"/>
      <c r="B62" s="96"/>
      <c r="C62" s="96"/>
      <c r="D62" s="96"/>
      <c r="E62" s="96"/>
      <c r="F62" s="102"/>
      <c r="G62" s="101"/>
      <c r="H62" s="76"/>
    </row>
    <row r="63" spans="1:8" x14ac:dyDescent="0.25">
      <c r="A63" s="48" t="s">
        <v>204</v>
      </c>
      <c r="B63" s="95">
        <f>B64</f>
        <v>0</v>
      </c>
      <c r="C63" s="92">
        <v>0</v>
      </c>
      <c r="D63" s="92">
        <v>0</v>
      </c>
      <c r="E63" s="95">
        <f t="shared" ref="E63:E64" si="18">E64</f>
        <v>568.20000000000005</v>
      </c>
      <c r="F63" s="101" t="str">
        <f t="shared" si="2"/>
        <v>-</v>
      </c>
      <c r="G63" s="101" t="str">
        <f t="shared" si="3"/>
        <v>-</v>
      </c>
      <c r="H63" s="76"/>
    </row>
    <row r="64" spans="1:8" x14ac:dyDescent="0.25">
      <c r="A64" s="45" t="s">
        <v>227</v>
      </c>
      <c r="B64" s="95">
        <f>B65</f>
        <v>0</v>
      </c>
      <c r="C64" s="95"/>
      <c r="D64" s="95"/>
      <c r="E64" s="95">
        <f t="shared" si="18"/>
        <v>568.20000000000005</v>
      </c>
      <c r="F64" s="101" t="str">
        <f t="shared" si="2"/>
        <v>-</v>
      </c>
      <c r="G64" s="101" t="str">
        <f t="shared" si="3"/>
        <v>-</v>
      </c>
      <c r="H64" s="76"/>
    </row>
    <row r="65" spans="1:8" x14ac:dyDescent="0.25">
      <c r="A65" s="46" t="s">
        <v>228</v>
      </c>
      <c r="B65" s="22">
        <v>0</v>
      </c>
      <c r="C65" s="96"/>
      <c r="D65" s="96"/>
      <c r="E65" s="22">
        <v>568.20000000000005</v>
      </c>
      <c r="F65" s="102" t="str">
        <f t="shared" si="2"/>
        <v>-</v>
      </c>
      <c r="G65" s="101" t="str">
        <f t="shared" si="3"/>
        <v>-</v>
      </c>
      <c r="H65" s="76"/>
    </row>
    <row r="66" spans="1:8" x14ac:dyDescent="0.25">
      <c r="A66" s="46"/>
      <c r="B66" s="96"/>
      <c r="C66" s="96"/>
      <c r="D66" s="96"/>
      <c r="E66" s="96"/>
      <c r="F66" s="102"/>
      <c r="G66" s="101"/>
      <c r="H66" s="76"/>
    </row>
    <row r="67" spans="1:8" x14ac:dyDescent="0.25">
      <c r="A67" s="46"/>
      <c r="B67" s="96"/>
      <c r="C67" s="96"/>
      <c r="D67" s="96"/>
      <c r="E67" s="96"/>
      <c r="F67" s="102"/>
      <c r="G67" s="101"/>
      <c r="H67" s="76"/>
    </row>
    <row r="68" spans="1:8" x14ac:dyDescent="0.25">
      <c r="A68" s="46"/>
      <c r="B68" s="96"/>
      <c r="C68" s="96"/>
      <c r="D68" s="96"/>
      <c r="E68" s="96"/>
      <c r="F68" s="102"/>
      <c r="G68" s="101"/>
      <c r="H68" s="76"/>
    </row>
    <row r="69" spans="1:8" x14ac:dyDescent="0.25">
      <c r="A69" s="7" t="s">
        <v>18</v>
      </c>
      <c r="B69" s="94">
        <f>B70</f>
        <v>0</v>
      </c>
      <c r="C69" s="94">
        <f t="shared" ref="C69:E71" si="19">C70</f>
        <v>0</v>
      </c>
      <c r="D69" s="94">
        <f t="shared" si="19"/>
        <v>0</v>
      </c>
      <c r="E69" s="94">
        <f t="shared" si="19"/>
        <v>0</v>
      </c>
      <c r="F69" s="100" t="str">
        <f t="shared" si="2"/>
        <v>-</v>
      </c>
      <c r="G69" s="100" t="str">
        <f t="shared" si="3"/>
        <v>-</v>
      </c>
      <c r="H69" s="76"/>
    </row>
    <row r="70" spans="1:8" x14ac:dyDescent="0.25">
      <c r="A70" s="48" t="s">
        <v>195</v>
      </c>
      <c r="B70" s="95">
        <f>B71+B73</f>
        <v>0</v>
      </c>
      <c r="C70" s="95">
        <v>0</v>
      </c>
      <c r="D70" s="95">
        <v>0</v>
      </c>
      <c r="E70" s="95">
        <f>E71+E73</f>
        <v>0</v>
      </c>
      <c r="F70" s="101" t="str">
        <f t="shared" si="2"/>
        <v>-</v>
      </c>
      <c r="G70" s="101" t="str">
        <f t="shared" si="3"/>
        <v>-</v>
      </c>
      <c r="H70" s="76"/>
    </row>
    <row r="71" spans="1:8" x14ac:dyDescent="0.25">
      <c r="A71" s="45" t="s">
        <v>229</v>
      </c>
      <c r="B71" s="95">
        <f>B72</f>
        <v>0</v>
      </c>
      <c r="C71" s="95"/>
      <c r="D71" s="95"/>
      <c r="E71" s="95">
        <f t="shared" si="19"/>
        <v>0</v>
      </c>
      <c r="F71" s="101" t="str">
        <f t="shared" si="2"/>
        <v>-</v>
      </c>
      <c r="G71" s="101" t="str">
        <f t="shared" si="3"/>
        <v>-</v>
      </c>
      <c r="H71" s="76"/>
    </row>
    <row r="72" spans="1:8" x14ac:dyDescent="0.25">
      <c r="A72" s="46" t="s">
        <v>230</v>
      </c>
      <c r="B72" s="22">
        <v>0</v>
      </c>
      <c r="C72" s="95"/>
      <c r="D72" s="95"/>
      <c r="E72" s="22">
        <v>0</v>
      </c>
      <c r="F72" s="101" t="str">
        <f t="shared" si="2"/>
        <v>-</v>
      </c>
      <c r="G72" s="101" t="str">
        <f t="shared" si="3"/>
        <v>-</v>
      </c>
      <c r="H72" s="76"/>
    </row>
    <row r="73" spans="1:8" x14ac:dyDescent="0.25">
      <c r="A73" s="45" t="s">
        <v>196</v>
      </c>
      <c r="B73" s="95">
        <f>SUM(B74:B76)</f>
        <v>0</v>
      </c>
      <c r="C73" s="95"/>
      <c r="D73" s="95"/>
      <c r="E73" s="95">
        <f t="shared" ref="E73" si="20">SUM(E74:E76)</f>
        <v>0</v>
      </c>
      <c r="F73" s="101" t="str">
        <f t="shared" si="2"/>
        <v>-</v>
      </c>
      <c r="G73" s="101" t="str">
        <f t="shared" si="3"/>
        <v>-</v>
      </c>
      <c r="H73" s="76"/>
    </row>
    <row r="74" spans="1:8" x14ac:dyDescent="0.25">
      <c r="A74" s="46" t="s">
        <v>197</v>
      </c>
      <c r="B74" s="22">
        <v>0</v>
      </c>
      <c r="C74" s="96"/>
      <c r="D74" s="96"/>
      <c r="E74" s="22">
        <v>0</v>
      </c>
      <c r="F74" s="102" t="str">
        <f t="shared" si="2"/>
        <v>-</v>
      </c>
      <c r="G74" s="101" t="str">
        <f t="shared" si="3"/>
        <v>-</v>
      </c>
      <c r="H74" s="76"/>
    </row>
    <row r="75" spans="1:8" x14ac:dyDescent="0.25">
      <c r="A75" s="46" t="s">
        <v>198</v>
      </c>
      <c r="B75" s="22">
        <v>0</v>
      </c>
      <c r="C75" s="96"/>
      <c r="D75" s="96"/>
      <c r="E75" s="22">
        <v>0</v>
      </c>
      <c r="F75" s="102" t="str">
        <f t="shared" si="2"/>
        <v>-</v>
      </c>
      <c r="G75" s="101" t="str">
        <f t="shared" si="3"/>
        <v>-</v>
      </c>
      <c r="H75" s="76"/>
    </row>
    <row r="76" spans="1:8" x14ac:dyDescent="0.25">
      <c r="A76" s="46" t="s">
        <v>231</v>
      </c>
      <c r="B76" s="22">
        <v>0</v>
      </c>
      <c r="C76" s="96"/>
      <c r="D76" s="96"/>
      <c r="E76" s="22">
        <v>0</v>
      </c>
      <c r="F76" s="102" t="str">
        <f t="shared" ref="F76:F81" si="21">IFERROR(E76/B76*100,"-")</f>
        <v>-</v>
      </c>
      <c r="G76" s="101" t="str">
        <f t="shared" ref="G76:G81" si="22">IFERROR(E76/D76*100,"-")</f>
        <v>-</v>
      </c>
      <c r="H76" s="76"/>
    </row>
    <row r="77" spans="1:8" x14ac:dyDescent="0.25">
      <c r="A77" s="45" t="s">
        <v>232</v>
      </c>
      <c r="B77" s="95">
        <f>B78</f>
        <v>0</v>
      </c>
      <c r="C77" s="95"/>
      <c r="D77" s="95"/>
      <c r="E77" s="95">
        <f t="shared" ref="E77" si="23">E78</f>
        <v>0</v>
      </c>
      <c r="F77" s="102" t="str">
        <f t="shared" si="21"/>
        <v>-</v>
      </c>
      <c r="G77" s="101" t="str">
        <f t="shared" si="22"/>
        <v>-</v>
      </c>
      <c r="H77" s="76"/>
    </row>
    <row r="78" spans="1:8" x14ac:dyDescent="0.25">
      <c r="A78" s="46" t="s">
        <v>233</v>
      </c>
      <c r="B78" s="22">
        <v>0</v>
      </c>
      <c r="C78" s="96"/>
      <c r="D78" s="96"/>
      <c r="E78" s="22">
        <v>0</v>
      </c>
      <c r="F78" s="102" t="str">
        <f t="shared" si="21"/>
        <v>-</v>
      </c>
      <c r="G78" s="101" t="str">
        <f t="shared" si="22"/>
        <v>-</v>
      </c>
      <c r="H78" s="76"/>
    </row>
    <row r="79" spans="1:8" x14ac:dyDescent="0.25">
      <c r="A79" s="46"/>
      <c r="B79" s="96"/>
      <c r="C79" s="96"/>
      <c r="D79" s="96"/>
      <c r="E79" s="96"/>
      <c r="F79" s="102"/>
      <c r="G79" s="101"/>
      <c r="H79" s="76"/>
    </row>
    <row r="80" spans="1:8" x14ac:dyDescent="0.25">
      <c r="A80" s="46"/>
      <c r="B80" s="96"/>
      <c r="C80" s="96"/>
      <c r="D80" s="96"/>
      <c r="E80" s="96"/>
      <c r="F80" s="102"/>
      <c r="G80" s="102"/>
      <c r="H80" s="76"/>
    </row>
    <row r="81" spans="1:8" x14ac:dyDescent="0.25">
      <c r="A81" s="54" t="s">
        <v>19</v>
      </c>
      <c r="B81" s="98">
        <f>B11+B69</f>
        <v>1149322.3899999999</v>
      </c>
      <c r="C81" s="98">
        <f t="shared" ref="C81:E81" si="24">C11+C69</f>
        <v>2004854</v>
      </c>
      <c r="D81" s="98">
        <f t="shared" si="24"/>
        <v>2004854</v>
      </c>
      <c r="E81" s="98">
        <f t="shared" si="24"/>
        <v>1005213.65</v>
      </c>
      <c r="F81" s="98">
        <f t="shared" si="21"/>
        <v>87.461417157286931</v>
      </c>
      <c r="G81" s="98">
        <f t="shared" si="22"/>
        <v>50.138995158749708</v>
      </c>
      <c r="H81" s="76"/>
    </row>
    <row r="82" spans="1:8" x14ac:dyDescent="0.25">
      <c r="A82" s="48"/>
      <c r="B82" s="99"/>
      <c r="C82" s="99"/>
      <c r="D82" s="99"/>
      <c r="E82" s="99"/>
      <c r="F82" s="103"/>
      <c r="G82" s="104"/>
      <c r="H82" s="76"/>
    </row>
    <row r="83" spans="1:8" x14ac:dyDescent="0.25">
      <c r="A83" s="48"/>
      <c r="B83" s="99"/>
      <c r="C83" s="99"/>
      <c r="D83" s="99"/>
      <c r="E83" s="99"/>
      <c r="F83" s="103"/>
      <c r="G83" s="104"/>
      <c r="H83" s="76"/>
    </row>
    <row r="84" spans="1:8" x14ac:dyDescent="0.25">
      <c r="A84" s="48"/>
      <c r="B84" s="99"/>
      <c r="C84" s="99"/>
      <c r="D84" s="99"/>
      <c r="E84" s="99"/>
      <c r="F84" s="103"/>
      <c r="G84" s="104"/>
      <c r="H84" s="76"/>
    </row>
    <row r="85" spans="1:8" x14ac:dyDescent="0.25">
      <c r="A85" s="48"/>
      <c r="B85" s="99"/>
      <c r="C85" s="99"/>
      <c r="D85" s="99"/>
      <c r="E85" s="99"/>
      <c r="F85" s="103"/>
      <c r="G85" s="104"/>
      <c r="H85" s="76"/>
    </row>
    <row r="86" spans="1:8" x14ac:dyDescent="0.25">
      <c r="A86" s="48"/>
      <c r="B86" s="99"/>
      <c r="C86" s="99"/>
      <c r="D86" s="99"/>
      <c r="E86" s="99"/>
      <c r="F86" s="103"/>
      <c r="G86" s="104"/>
      <c r="H86" s="76"/>
    </row>
    <row r="87" spans="1:8" x14ac:dyDescent="0.25">
      <c r="A87" s="48"/>
      <c r="B87" s="99"/>
      <c r="C87" s="99"/>
      <c r="D87" s="99"/>
      <c r="E87" s="99"/>
      <c r="F87" s="103"/>
      <c r="G87" s="104"/>
      <c r="H87" s="76"/>
    </row>
    <row r="88" spans="1:8" x14ac:dyDescent="0.25">
      <c r="A88" s="48"/>
      <c r="B88" s="99"/>
      <c r="C88" s="99"/>
      <c r="D88" s="99"/>
      <c r="E88" s="99"/>
      <c r="F88" s="103"/>
      <c r="G88" s="104"/>
      <c r="H88" s="76"/>
    </row>
    <row r="89" spans="1:8" x14ac:dyDescent="0.25">
      <c r="A89" s="48"/>
      <c r="B89" s="99"/>
      <c r="C89" s="99"/>
      <c r="D89" s="99"/>
      <c r="E89" s="99"/>
      <c r="F89" s="103"/>
      <c r="G89" s="104"/>
      <c r="H89" s="76"/>
    </row>
    <row r="90" spans="1:8" x14ac:dyDescent="0.25">
      <c r="A90" s="48"/>
      <c r="B90" s="99"/>
      <c r="C90" s="99"/>
      <c r="D90" s="99"/>
      <c r="E90" s="99"/>
      <c r="F90" s="103"/>
      <c r="G90" s="104"/>
      <c r="H90" s="76"/>
    </row>
    <row r="91" spans="1:8" x14ac:dyDescent="0.25">
      <c r="A91" s="48"/>
      <c r="B91" s="99"/>
      <c r="C91" s="99"/>
      <c r="D91" s="99"/>
      <c r="E91" s="99"/>
      <c r="F91" s="103"/>
      <c r="G91" s="104"/>
      <c r="H91" s="76"/>
    </row>
    <row r="92" spans="1:8" x14ac:dyDescent="0.25">
      <c r="A92" s="48"/>
      <c r="B92" s="99"/>
      <c r="C92" s="99"/>
      <c r="D92" s="99"/>
      <c r="E92" s="99"/>
      <c r="F92" s="103"/>
      <c r="G92" s="104"/>
      <c r="H92" s="76"/>
    </row>
    <row r="93" spans="1:8" x14ac:dyDescent="0.25">
      <c r="A93" s="48"/>
      <c r="B93" s="99"/>
      <c r="C93" s="99"/>
      <c r="D93" s="99"/>
      <c r="E93" s="99"/>
      <c r="F93" s="103"/>
      <c r="G93" s="104"/>
      <c r="H93" s="76"/>
    </row>
    <row r="94" spans="1:8" x14ac:dyDescent="0.25">
      <c r="A94" s="48"/>
      <c r="B94" s="99"/>
      <c r="C94" s="99"/>
      <c r="D94" s="99"/>
      <c r="E94" s="99"/>
      <c r="F94" s="103"/>
      <c r="G94" s="104"/>
      <c r="H94" s="76"/>
    </row>
    <row r="95" spans="1:8" x14ac:dyDescent="0.25">
      <c r="A95" s="48"/>
      <c r="B95" s="99"/>
      <c r="C95" s="99"/>
      <c r="D95" s="99"/>
      <c r="E95" s="99"/>
      <c r="F95" s="103"/>
      <c r="G95" s="104"/>
      <c r="H95" s="76"/>
    </row>
    <row r="96" spans="1:8" x14ac:dyDescent="0.25">
      <c r="A96" s="7" t="s">
        <v>20</v>
      </c>
      <c r="B96" s="94">
        <f>B97+B110+B144+B154+B158+B163</f>
        <v>889983.97</v>
      </c>
      <c r="C96" s="94">
        <f t="shared" ref="C96:E96" si="25">C97+C110+C144+C154+C158+C163</f>
        <v>1991170</v>
      </c>
      <c r="D96" s="94">
        <f t="shared" si="25"/>
        <v>1991170</v>
      </c>
      <c r="E96" s="94">
        <f t="shared" si="25"/>
        <v>943252.38000000012</v>
      </c>
      <c r="F96" s="100">
        <f t="shared" ref="F96:F159" si="26">IFERROR(E96/B96*100,"-")</f>
        <v>105.98532240979578</v>
      </c>
      <c r="G96" s="100">
        <f t="shared" ref="G96:G159" si="27">IFERROR(E96/D96*100,"-")</f>
        <v>47.371765343993737</v>
      </c>
      <c r="H96" s="76"/>
    </row>
    <row r="97" spans="1:8" s="5" customFormat="1" x14ac:dyDescent="0.25">
      <c r="A97" s="48" t="s">
        <v>21</v>
      </c>
      <c r="B97" s="95">
        <f>B98+B103+B105</f>
        <v>717738.80999999994</v>
      </c>
      <c r="C97" s="95">
        <v>1698223</v>
      </c>
      <c r="D97" s="95">
        <v>1698223</v>
      </c>
      <c r="E97" s="95">
        <f t="shared" ref="E97" si="28">E98+E103+E105</f>
        <v>769624.21000000008</v>
      </c>
      <c r="F97" s="101">
        <f t="shared" si="26"/>
        <v>107.2290085581411</v>
      </c>
      <c r="G97" s="101">
        <f t="shared" si="27"/>
        <v>45.319384438910561</v>
      </c>
      <c r="H97" s="76"/>
    </row>
    <row r="98" spans="1:8" s="5" customFormat="1" x14ac:dyDescent="0.25">
      <c r="A98" s="45" t="s">
        <v>22</v>
      </c>
      <c r="B98" s="95">
        <f>SUM(B99:B102)</f>
        <v>597536.49</v>
      </c>
      <c r="C98" s="95"/>
      <c r="D98" s="95"/>
      <c r="E98" s="95">
        <f t="shared" ref="E98" si="29">SUM(E99:E102)</f>
        <v>641338.10000000009</v>
      </c>
      <c r="F98" s="101">
        <f t="shared" si="26"/>
        <v>107.33036571540595</v>
      </c>
      <c r="G98" s="101" t="str">
        <f t="shared" si="27"/>
        <v>-</v>
      </c>
      <c r="H98" s="76"/>
    </row>
    <row r="99" spans="1:8" s="5" customFormat="1" x14ac:dyDescent="0.25">
      <c r="A99" s="46" t="s">
        <v>23</v>
      </c>
      <c r="B99" s="96">
        <v>575381.77</v>
      </c>
      <c r="C99" s="96"/>
      <c r="D99" s="96"/>
      <c r="E99" s="96">
        <v>615029.77</v>
      </c>
      <c r="F99" s="102">
        <f t="shared" si="26"/>
        <v>106.89072926311169</v>
      </c>
      <c r="G99" s="101" t="str">
        <f t="shared" si="27"/>
        <v>-</v>
      </c>
      <c r="H99" s="76"/>
    </row>
    <row r="100" spans="1:8" s="5" customFormat="1" x14ac:dyDescent="0.25">
      <c r="A100" s="46" t="s">
        <v>234</v>
      </c>
      <c r="B100" s="22">
        <v>0</v>
      </c>
      <c r="C100" s="96"/>
      <c r="D100" s="96"/>
      <c r="E100" s="22">
        <v>0</v>
      </c>
      <c r="F100" s="102" t="str">
        <f t="shared" si="26"/>
        <v>-</v>
      </c>
      <c r="G100" s="101" t="str">
        <f t="shared" si="27"/>
        <v>-</v>
      </c>
      <c r="H100" s="76"/>
    </row>
    <row r="101" spans="1:8" x14ac:dyDescent="0.25">
      <c r="A101" s="46" t="s">
        <v>140</v>
      </c>
      <c r="B101" s="96">
        <v>17616.349999999999</v>
      </c>
      <c r="C101" s="96"/>
      <c r="D101" s="96"/>
      <c r="E101" s="96">
        <v>22392.31</v>
      </c>
      <c r="F101" s="102">
        <f t="shared" si="26"/>
        <v>127.11095090640229</v>
      </c>
      <c r="G101" s="101" t="str">
        <f t="shared" si="27"/>
        <v>-</v>
      </c>
      <c r="H101" s="76"/>
    </row>
    <row r="102" spans="1:8" x14ac:dyDescent="0.25">
      <c r="A102" s="46" t="s">
        <v>235</v>
      </c>
      <c r="B102" s="96">
        <v>4538.37</v>
      </c>
      <c r="C102" s="96"/>
      <c r="D102" s="96"/>
      <c r="E102" s="96">
        <v>3916.02</v>
      </c>
      <c r="F102" s="102">
        <f t="shared" si="26"/>
        <v>86.286926804116902</v>
      </c>
      <c r="G102" s="101" t="str">
        <f t="shared" si="27"/>
        <v>-</v>
      </c>
      <c r="H102" s="76"/>
    </row>
    <row r="103" spans="1:8" x14ac:dyDescent="0.25">
      <c r="A103" s="45" t="s">
        <v>24</v>
      </c>
      <c r="B103" s="95">
        <f>B104</f>
        <v>21434.7</v>
      </c>
      <c r="C103" s="95"/>
      <c r="D103" s="95"/>
      <c r="E103" s="95">
        <f t="shared" ref="E103" si="30">E104</f>
        <v>22331.66</v>
      </c>
      <c r="F103" s="101">
        <f t="shared" si="26"/>
        <v>104.18461653300488</v>
      </c>
      <c r="G103" s="101" t="str">
        <f t="shared" si="27"/>
        <v>-</v>
      </c>
      <c r="H103" s="76"/>
    </row>
    <row r="104" spans="1:8" x14ac:dyDescent="0.25">
      <c r="A104" s="46" t="s">
        <v>25</v>
      </c>
      <c r="B104" s="96">
        <v>21434.7</v>
      </c>
      <c r="C104" s="96"/>
      <c r="D104" s="96"/>
      <c r="E104" s="96">
        <v>22331.66</v>
      </c>
      <c r="F104" s="102">
        <f t="shared" si="26"/>
        <v>104.18461653300488</v>
      </c>
      <c r="G104" s="101" t="str">
        <f t="shared" si="27"/>
        <v>-</v>
      </c>
      <c r="H104" s="76"/>
    </row>
    <row r="105" spans="1:8" x14ac:dyDescent="0.25">
      <c r="A105" s="45" t="s">
        <v>26</v>
      </c>
      <c r="B105" s="95">
        <f>SUM(B106:B108)</f>
        <v>98767.62</v>
      </c>
      <c r="C105" s="95"/>
      <c r="D105" s="95"/>
      <c r="E105" s="95">
        <f t="shared" ref="E105" si="31">SUM(E106:E108)</f>
        <v>105954.45</v>
      </c>
      <c r="F105" s="101">
        <f t="shared" si="26"/>
        <v>107.27650418224111</v>
      </c>
      <c r="G105" s="101" t="str">
        <f t="shared" si="27"/>
        <v>-</v>
      </c>
      <c r="H105" s="76"/>
    </row>
    <row r="106" spans="1:8" x14ac:dyDescent="0.25">
      <c r="A106" s="46" t="s">
        <v>141</v>
      </c>
      <c r="B106" s="22">
        <v>0</v>
      </c>
      <c r="C106" s="96"/>
      <c r="D106" s="96"/>
      <c r="E106" s="22">
        <v>0</v>
      </c>
      <c r="F106" s="102" t="str">
        <f t="shared" si="26"/>
        <v>-</v>
      </c>
      <c r="G106" s="101" t="str">
        <f t="shared" si="27"/>
        <v>-</v>
      </c>
      <c r="H106" s="76"/>
    </row>
    <row r="107" spans="1:8" x14ac:dyDescent="0.25">
      <c r="A107" s="46" t="s">
        <v>27</v>
      </c>
      <c r="B107" s="96">
        <v>98767.62</v>
      </c>
      <c r="C107" s="96"/>
      <c r="D107" s="96"/>
      <c r="E107" s="96">
        <v>105954.45</v>
      </c>
      <c r="F107" s="102">
        <f t="shared" si="26"/>
        <v>107.27650418224111</v>
      </c>
      <c r="G107" s="101" t="str">
        <f t="shared" si="27"/>
        <v>-</v>
      </c>
      <c r="H107" s="76"/>
    </row>
    <row r="108" spans="1:8" x14ac:dyDescent="0.25">
      <c r="A108" s="46" t="s">
        <v>205</v>
      </c>
      <c r="B108" s="96">
        <v>0</v>
      </c>
      <c r="C108" s="96"/>
      <c r="D108" s="96"/>
      <c r="E108" s="96">
        <v>0</v>
      </c>
      <c r="F108" s="102" t="str">
        <f t="shared" si="26"/>
        <v>-</v>
      </c>
      <c r="G108" s="101" t="str">
        <f t="shared" si="27"/>
        <v>-</v>
      </c>
      <c r="H108" s="76"/>
    </row>
    <row r="109" spans="1:8" ht="5.25" customHeight="1" x14ac:dyDescent="0.25">
      <c r="A109" s="46"/>
      <c r="B109" s="96"/>
      <c r="C109" s="96"/>
      <c r="D109" s="96"/>
      <c r="E109" s="96"/>
      <c r="F109" s="102"/>
      <c r="G109" s="101"/>
      <c r="H109" s="76"/>
    </row>
    <row r="110" spans="1:8" x14ac:dyDescent="0.25">
      <c r="A110" s="48" t="s">
        <v>28</v>
      </c>
      <c r="B110" s="95">
        <f>B111+B116+B123+B133+B135</f>
        <v>163826.87</v>
      </c>
      <c r="C110" s="95">
        <v>255305</v>
      </c>
      <c r="D110" s="95">
        <v>255305</v>
      </c>
      <c r="E110" s="95">
        <v>173191.76</v>
      </c>
      <c r="F110" s="101">
        <f t="shared" si="26"/>
        <v>105.71633334629418</v>
      </c>
      <c r="G110" s="101">
        <f t="shared" si="27"/>
        <v>67.837198644758232</v>
      </c>
      <c r="H110" s="76"/>
    </row>
    <row r="111" spans="1:8" x14ac:dyDescent="0.25">
      <c r="A111" s="45" t="s">
        <v>29</v>
      </c>
      <c r="B111" s="95">
        <v>25993.33</v>
      </c>
      <c r="C111" s="95"/>
      <c r="D111" s="95"/>
      <c r="E111" s="95">
        <f t="shared" ref="E111" si="32">SUM(E112:E115)</f>
        <v>35100.46</v>
      </c>
      <c r="F111" s="101">
        <f t="shared" si="26"/>
        <v>135.03641126396656</v>
      </c>
      <c r="G111" s="101" t="str">
        <f t="shared" si="27"/>
        <v>-</v>
      </c>
      <c r="H111" s="76"/>
    </row>
    <row r="112" spans="1:8" x14ac:dyDescent="0.25">
      <c r="A112" s="46" t="s">
        <v>30</v>
      </c>
      <c r="B112" s="96">
        <v>5166.5</v>
      </c>
      <c r="C112" s="96"/>
      <c r="D112" s="96"/>
      <c r="E112" s="96">
        <v>12419.44</v>
      </c>
      <c r="F112" s="102">
        <f t="shared" si="26"/>
        <v>240.38401238749637</v>
      </c>
      <c r="G112" s="101" t="str">
        <f t="shared" si="27"/>
        <v>-</v>
      </c>
      <c r="H112" s="76"/>
    </row>
    <row r="113" spans="1:8" x14ac:dyDescent="0.25">
      <c r="A113" s="46" t="s">
        <v>31</v>
      </c>
      <c r="B113" s="96">
        <v>14165.27</v>
      </c>
      <c r="C113" s="96"/>
      <c r="D113" s="96"/>
      <c r="E113" s="96">
        <v>16557.77</v>
      </c>
      <c r="F113" s="102">
        <f t="shared" si="26"/>
        <v>116.88990043959629</v>
      </c>
      <c r="G113" s="101" t="str">
        <f t="shared" si="27"/>
        <v>-</v>
      </c>
      <c r="H113" s="76"/>
    </row>
    <row r="114" spans="1:8" x14ac:dyDescent="0.25">
      <c r="A114" s="46" t="s">
        <v>32</v>
      </c>
      <c r="B114" s="96">
        <v>3076</v>
      </c>
      <c r="C114" s="96"/>
      <c r="D114" s="96"/>
      <c r="E114" s="96">
        <v>979.5</v>
      </c>
      <c r="F114" s="102">
        <f t="shared" si="26"/>
        <v>31.843302990897271</v>
      </c>
      <c r="G114" s="101" t="str">
        <f t="shared" si="27"/>
        <v>-</v>
      </c>
      <c r="H114" s="76"/>
    </row>
    <row r="115" spans="1:8" x14ac:dyDescent="0.25">
      <c r="A115" s="46" t="s">
        <v>33</v>
      </c>
      <c r="B115" s="96">
        <v>3585.56</v>
      </c>
      <c r="C115" s="96"/>
      <c r="D115" s="96"/>
      <c r="E115" s="96">
        <v>5143.75</v>
      </c>
      <c r="F115" s="102">
        <f t="shared" si="26"/>
        <v>143.45736788674571</v>
      </c>
      <c r="G115" s="101" t="str">
        <f t="shared" si="27"/>
        <v>-</v>
      </c>
      <c r="H115" s="76"/>
    </row>
    <row r="116" spans="1:8" x14ac:dyDescent="0.25">
      <c r="A116" s="45" t="s">
        <v>34</v>
      </c>
      <c r="B116" s="95">
        <f>SUM(B117:B122)</f>
        <v>93769.4</v>
      </c>
      <c r="C116" s="95"/>
      <c r="D116" s="95"/>
      <c r="E116" s="95">
        <f t="shared" ref="E116" si="33">SUM(E117:E122)</f>
        <v>74589.000000000015</v>
      </c>
      <c r="F116" s="101">
        <f t="shared" si="26"/>
        <v>79.545139459141282</v>
      </c>
      <c r="G116" s="101" t="str">
        <f t="shared" si="27"/>
        <v>-</v>
      </c>
      <c r="H116" s="76"/>
    </row>
    <row r="117" spans="1:8" x14ac:dyDescent="0.25">
      <c r="A117" s="46" t="s">
        <v>35</v>
      </c>
      <c r="B117" s="96">
        <v>19101.740000000002</v>
      </c>
      <c r="C117" s="96"/>
      <c r="D117" s="96"/>
      <c r="E117" s="96">
        <v>18231.810000000001</v>
      </c>
      <c r="F117" s="102">
        <f t="shared" si="26"/>
        <v>95.445807554704444</v>
      </c>
      <c r="G117" s="101" t="str">
        <f t="shared" si="27"/>
        <v>-</v>
      </c>
      <c r="H117" s="76"/>
    </row>
    <row r="118" spans="1:8" x14ac:dyDescent="0.25">
      <c r="A118" s="46" t="s">
        <v>36</v>
      </c>
      <c r="B118" s="96">
        <v>48474.559999999998</v>
      </c>
      <c r="C118" s="96"/>
      <c r="D118" s="96"/>
      <c r="E118" s="96">
        <v>38795.870000000003</v>
      </c>
      <c r="F118" s="102">
        <f t="shared" si="26"/>
        <v>80.033464976267979</v>
      </c>
      <c r="G118" s="101" t="str">
        <f t="shared" si="27"/>
        <v>-</v>
      </c>
      <c r="H118" s="76"/>
    </row>
    <row r="119" spans="1:8" x14ac:dyDescent="0.25">
      <c r="A119" s="46" t="s">
        <v>37</v>
      </c>
      <c r="B119" s="96">
        <v>9204.9699999999993</v>
      </c>
      <c r="C119" s="96"/>
      <c r="D119" s="96"/>
      <c r="E119" s="96">
        <v>10190.68</v>
      </c>
      <c r="F119" s="102">
        <f t="shared" si="26"/>
        <v>110.70845423722187</v>
      </c>
      <c r="G119" s="101" t="str">
        <f t="shared" si="27"/>
        <v>-</v>
      </c>
      <c r="H119" s="76"/>
    </row>
    <row r="120" spans="1:8" x14ac:dyDescent="0.25">
      <c r="A120" s="46" t="s">
        <v>38</v>
      </c>
      <c r="B120" s="96">
        <v>197.59</v>
      </c>
      <c r="C120" s="96"/>
      <c r="D120" s="96"/>
      <c r="E120" s="96">
        <v>132.30000000000001</v>
      </c>
      <c r="F120" s="102">
        <f t="shared" si="26"/>
        <v>66.956829799078903</v>
      </c>
      <c r="G120" s="101" t="str">
        <f t="shared" si="27"/>
        <v>-</v>
      </c>
      <c r="H120" s="76"/>
    </row>
    <row r="121" spans="1:8" x14ac:dyDescent="0.25">
      <c r="A121" s="46" t="s">
        <v>39</v>
      </c>
      <c r="B121" s="96">
        <v>16790.54</v>
      </c>
      <c r="C121" s="96"/>
      <c r="D121" s="96"/>
      <c r="E121" s="96">
        <v>6381.92</v>
      </c>
      <c r="F121" s="102">
        <f t="shared" si="26"/>
        <v>38.009021746769314</v>
      </c>
      <c r="G121" s="101" t="str">
        <f t="shared" si="27"/>
        <v>-</v>
      </c>
      <c r="H121" s="76"/>
    </row>
    <row r="122" spans="1:8" x14ac:dyDescent="0.25">
      <c r="A122" s="46" t="s">
        <v>40</v>
      </c>
      <c r="B122" s="96">
        <v>0</v>
      </c>
      <c r="C122" s="96"/>
      <c r="D122" s="96"/>
      <c r="E122" s="96">
        <v>856.42</v>
      </c>
      <c r="F122" s="102" t="str">
        <f t="shared" si="26"/>
        <v>-</v>
      </c>
      <c r="G122" s="101" t="str">
        <f t="shared" si="27"/>
        <v>-</v>
      </c>
      <c r="H122" s="76"/>
    </row>
    <row r="123" spans="1:8" x14ac:dyDescent="0.25">
      <c r="A123" s="45" t="s">
        <v>41</v>
      </c>
      <c r="B123" s="95">
        <f>SUM(B124:B132)</f>
        <v>31095.590000000004</v>
      </c>
      <c r="C123" s="95"/>
      <c r="D123" s="95"/>
      <c r="E123" s="95">
        <f t="shared" ref="E123" si="34">SUM(E124:E132)</f>
        <v>46646.289999999994</v>
      </c>
      <c r="F123" s="101">
        <f t="shared" si="26"/>
        <v>150.00934216073722</v>
      </c>
      <c r="G123" s="101" t="str">
        <f t="shared" si="27"/>
        <v>-</v>
      </c>
      <c r="H123" s="76"/>
    </row>
    <row r="124" spans="1:8" x14ac:dyDescent="0.25">
      <c r="A124" s="46" t="s">
        <v>42</v>
      </c>
      <c r="B124" s="96">
        <v>1086.8499999999999</v>
      </c>
      <c r="C124" s="96"/>
      <c r="D124" s="96"/>
      <c r="E124" s="96">
        <v>540.66999999999996</v>
      </c>
      <c r="F124" s="102">
        <f t="shared" si="26"/>
        <v>49.746515158485529</v>
      </c>
      <c r="G124" s="101" t="str">
        <f t="shared" si="27"/>
        <v>-</v>
      </c>
      <c r="H124" s="76"/>
    </row>
    <row r="125" spans="1:8" x14ac:dyDescent="0.25">
      <c r="A125" s="46" t="s">
        <v>43</v>
      </c>
      <c r="B125" s="96">
        <v>14389.62</v>
      </c>
      <c r="C125" s="96"/>
      <c r="D125" s="96"/>
      <c r="E125" s="96">
        <v>7901.17</v>
      </c>
      <c r="F125" s="102">
        <f t="shared" si="26"/>
        <v>54.908816216133573</v>
      </c>
      <c r="G125" s="101" t="str">
        <f t="shared" si="27"/>
        <v>-</v>
      </c>
      <c r="H125" s="76"/>
    </row>
    <row r="126" spans="1:8" x14ac:dyDescent="0.25">
      <c r="A126" s="46" t="s">
        <v>44</v>
      </c>
      <c r="B126" s="96">
        <v>2516.25</v>
      </c>
      <c r="C126" s="96"/>
      <c r="D126" s="96"/>
      <c r="E126" s="96">
        <v>166.25</v>
      </c>
      <c r="F126" s="102">
        <f t="shared" si="26"/>
        <v>6.6070541480377543</v>
      </c>
      <c r="G126" s="101" t="str">
        <f t="shared" si="27"/>
        <v>-</v>
      </c>
      <c r="H126" s="76"/>
    </row>
    <row r="127" spans="1:8" x14ac:dyDescent="0.25">
      <c r="A127" s="46" t="s">
        <v>45</v>
      </c>
      <c r="B127" s="96">
        <v>3167.04</v>
      </c>
      <c r="C127" s="96"/>
      <c r="D127" s="96"/>
      <c r="E127" s="96">
        <v>3189.37</v>
      </c>
      <c r="F127" s="102">
        <f t="shared" si="26"/>
        <v>100.70507477013236</v>
      </c>
      <c r="G127" s="101" t="str">
        <f t="shared" si="27"/>
        <v>-</v>
      </c>
      <c r="H127" s="76"/>
    </row>
    <row r="128" spans="1:8" x14ac:dyDescent="0.25">
      <c r="A128" s="46" t="s">
        <v>46</v>
      </c>
      <c r="B128" s="96">
        <v>1828.99</v>
      </c>
      <c r="C128" s="96"/>
      <c r="D128" s="96"/>
      <c r="E128" s="96">
        <v>2013.43</v>
      </c>
      <c r="F128" s="102">
        <f t="shared" si="26"/>
        <v>110.08425415119819</v>
      </c>
      <c r="G128" s="101" t="str">
        <f t="shared" si="27"/>
        <v>-</v>
      </c>
      <c r="H128" s="76"/>
    </row>
    <row r="129" spans="1:8" x14ac:dyDescent="0.25">
      <c r="A129" s="46" t="s">
        <v>47</v>
      </c>
      <c r="B129" s="96">
        <v>405.22</v>
      </c>
      <c r="C129" s="96"/>
      <c r="D129" s="96"/>
      <c r="E129" s="96">
        <v>4951.3900000000003</v>
      </c>
      <c r="F129" s="102">
        <f t="shared" si="26"/>
        <v>1221.9016830363753</v>
      </c>
      <c r="G129" s="101" t="str">
        <f t="shared" si="27"/>
        <v>-</v>
      </c>
      <c r="H129" s="76"/>
    </row>
    <row r="130" spans="1:8" x14ac:dyDescent="0.25">
      <c r="A130" s="46" t="s">
        <v>48</v>
      </c>
      <c r="B130" s="96">
        <v>375</v>
      </c>
      <c r="C130" s="96"/>
      <c r="D130" s="96"/>
      <c r="E130" s="96">
        <v>936.29</v>
      </c>
      <c r="F130" s="102">
        <f t="shared" si="26"/>
        <v>249.67733333333331</v>
      </c>
      <c r="G130" s="101" t="str">
        <f t="shared" si="27"/>
        <v>-</v>
      </c>
      <c r="H130" s="76"/>
    </row>
    <row r="131" spans="1:8" x14ac:dyDescent="0.25">
      <c r="A131" s="46" t="s">
        <v>49</v>
      </c>
      <c r="B131" s="96">
        <v>828.03</v>
      </c>
      <c r="C131" s="96"/>
      <c r="D131" s="96"/>
      <c r="E131" s="96">
        <v>1279.46</v>
      </c>
      <c r="F131" s="102">
        <f t="shared" si="26"/>
        <v>154.5185560909629</v>
      </c>
      <c r="G131" s="101" t="str">
        <f t="shared" si="27"/>
        <v>-</v>
      </c>
      <c r="H131" s="76"/>
    </row>
    <row r="132" spans="1:8" x14ac:dyDescent="0.25">
      <c r="A132" s="46" t="s">
        <v>50</v>
      </c>
      <c r="B132" s="96">
        <v>6498.59</v>
      </c>
      <c r="C132" s="96"/>
      <c r="D132" s="96"/>
      <c r="E132" s="96">
        <v>25668.26</v>
      </c>
      <c r="F132" s="102">
        <f t="shared" si="26"/>
        <v>394.98198840056074</v>
      </c>
      <c r="G132" s="101" t="str">
        <f t="shared" si="27"/>
        <v>-</v>
      </c>
      <c r="H132" s="76"/>
    </row>
    <row r="133" spans="1:8" x14ac:dyDescent="0.25">
      <c r="A133" s="87" t="s">
        <v>51</v>
      </c>
      <c r="B133" s="95">
        <f>B134</f>
        <v>0</v>
      </c>
      <c r="C133" s="95"/>
      <c r="D133" s="95"/>
      <c r="E133" s="95">
        <f t="shared" ref="E133" si="35">E134</f>
        <v>0</v>
      </c>
      <c r="F133" s="101" t="str">
        <f t="shared" si="26"/>
        <v>-</v>
      </c>
      <c r="G133" s="101" t="str">
        <f t="shared" si="27"/>
        <v>-</v>
      </c>
      <c r="H133" s="76"/>
    </row>
    <row r="134" spans="1:8" x14ac:dyDescent="0.25">
      <c r="A134" s="46" t="s">
        <v>52</v>
      </c>
      <c r="B134" s="22">
        <v>0</v>
      </c>
      <c r="C134" s="96"/>
      <c r="D134" s="96"/>
      <c r="E134" s="22">
        <v>0</v>
      </c>
      <c r="F134" s="102" t="str">
        <f t="shared" si="26"/>
        <v>-</v>
      </c>
      <c r="G134" s="101" t="str">
        <f t="shared" si="27"/>
        <v>-</v>
      </c>
      <c r="H134" s="76"/>
    </row>
    <row r="135" spans="1:8" x14ac:dyDescent="0.25">
      <c r="A135" s="45" t="s">
        <v>53</v>
      </c>
      <c r="B135" s="95">
        <f>SUM(B136:B142)</f>
        <v>12968.55</v>
      </c>
      <c r="C135" s="95"/>
      <c r="D135" s="95"/>
      <c r="E135" s="95">
        <f t="shared" ref="E135" si="36">SUM(E136:E142)</f>
        <v>15864.49</v>
      </c>
      <c r="F135" s="101">
        <f t="shared" si="26"/>
        <v>122.33048413276735</v>
      </c>
      <c r="G135" s="101" t="str">
        <f t="shared" si="27"/>
        <v>-</v>
      </c>
      <c r="H135" s="76"/>
    </row>
    <row r="136" spans="1:8" x14ac:dyDescent="0.25">
      <c r="A136" s="46" t="s">
        <v>54</v>
      </c>
      <c r="B136" s="22">
        <v>0</v>
      </c>
      <c r="C136" s="96"/>
      <c r="D136" s="96"/>
      <c r="E136" s="22">
        <v>0</v>
      </c>
      <c r="F136" s="102" t="str">
        <f t="shared" si="26"/>
        <v>-</v>
      </c>
      <c r="G136" s="101" t="str">
        <f t="shared" si="27"/>
        <v>-</v>
      </c>
      <c r="H136" s="76"/>
    </row>
    <row r="137" spans="1:8" x14ac:dyDescent="0.25">
      <c r="A137" s="46" t="s">
        <v>55</v>
      </c>
      <c r="B137" s="96">
        <v>354.14</v>
      </c>
      <c r="C137" s="96"/>
      <c r="D137" s="96"/>
      <c r="E137" s="96">
        <v>354.14</v>
      </c>
      <c r="F137" s="102">
        <f t="shared" si="26"/>
        <v>100</v>
      </c>
      <c r="G137" s="101" t="str">
        <f t="shared" si="27"/>
        <v>-</v>
      </c>
      <c r="H137" s="76"/>
    </row>
    <row r="138" spans="1:8" x14ac:dyDescent="0.25">
      <c r="A138" s="46" t="s">
        <v>56</v>
      </c>
      <c r="B138" s="96">
        <v>0</v>
      </c>
      <c r="C138" s="96"/>
      <c r="D138" s="96"/>
      <c r="E138" s="96">
        <v>0</v>
      </c>
      <c r="F138" s="102" t="str">
        <f t="shared" si="26"/>
        <v>-</v>
      </c>
      <c r="G138" s="101" t="str">
        <f t="shared" si="27"/>
        <v>-</v>
      </c>
      <c r="H138" s="76"/>
    </row>
    <row r="139" spans="1:8" x14ac:dyDescent="0.25">
      <c r="A139" s="46" t="s">
        <v>57</v>
      </c>
      <c r="B139" s="96">
        <v>150</v>
      </c>
      <c r="C139" s="96"/>
      <c r="D139" s="96"/>
      <c r="E139" s="96">
        <v>165</v>
      </c>
      <c r="F139" s="102">
        <f t="shared" si="26"/>
        <v>110.00000000000001</v>
      </c>
      <c r="G139" s="101" t="str">
        <f t="shared" si="27"/>
        <v>-</v>
      </c>
      <c r="H139" s="76"/>
    </row>
    <row r="140" spans="1:8" x14ac:dyDescent="0.25">
      <c r="A140" s="46" t="s">
        <v>58</v>
      </c>
      <c r="B140" s="96">
        <v>1230.9100000000001</v>
      </c>
      <c r="C140" s="96"/>
      <c r="D140" s="96"/>
      <c r="E140" s="96">
        <v>840</v>
      </c>
      <c r="F140" s="102">
        <f t="shared" si="26"/>
        <v>68.242194798969862</v>
      </c>
      <c r="G140" s="101" t="str">
        <f t="shared" si="27"/>
        <v>-</v>
      </c>
      <c r="H140" s="76"/>
    </row>
    <row r="141" spans="1:8" x14ac:dyDescent="0.25">
      <c r="A141" s="46" t="s">
        <v>236</v>
      </c>
      <c r="B141" s="96">
        <v>0</v>
      </c>
      <c r="C141" s="96"/>
      <c r="D141" s="96"/>
      <c r="E141" s="96">
        <v>0</v>
      </c>
      <c r="F141" s="102" t="str">
        <f t="shared" si="26"/>
        <v>-</v>
      </c>
      <c r="G141" s="101" t="str">
        <f t="shared" si="27"/>
        <v>-</v>
      </c>
      <c r="H141" s="76"/>
    </row>
    <row r="142" spans="1:8" x14ac:dyDescent="0.25">
      <c r="A142" s="46" t="s">
        <v>59</v>
      </c>
      <c r="B142" s="96">
        <v>11233.5</v>
      </c>
      <c r="C142" s="96"/>
      <c r="D142" s="96"/>
      <c r="E142" s="96">
        <v>14505.35</v>
      </c>
      <c r="F142" s="102">
        <f t="shared" si="26"/>
        <v>129.12582899363511</v>
      </c>
      <c r="G142" s="101" t="str">
        <f t="shared" si="27"/>
        <v>-</v>
      </c>
      <c r="H142" s="76"/>
    </row>
    <row r="143" spans="1:8" ht="5.25" customHeight="1" x14ac:dyDescent="0.25">
      <c r="A143" s="46"/>
      <c r="B143" s="96"/>
      <c r="C143" s="96"/>
      <c r="D143" s="96"/>
      <c r="E143" s="96"/>
      <c r="F143" s="102"/>
      <c r="G143" s="101"/>
      <c r="H143" s="76"/>
    </row>
    <row r="144" spans="1:8" x14ac:dyDescent="0.25">
      <c r="A144" s="48" t="s">
        <v>60</v>
      </c>
      <c r="B144" s="95">
        <f>B145+B148</f>
        <v>7983.74</v>
      </c>
      <c r="C144" s="95">
        <v>2262</v>
      </c>
      <c r="D144" s="95">
        <v>2262</v>
      </c>
      <c r="E144" s="95">
        <f t="shared" ref="E144" si="37">E145+E148</f>
        <v>436.41</v>
      </c>
      <c r="F144" s="101">
        <f t="shared" si="26"/>
        <v>5.4662351228872685</v>
      </c>
      <c r="G144" s="101">
        <f t="shared" si="27"/>
        <v>19.293103448275865</v>
      </c>
      <c r="H144" s="76"/>
    </row>
    <row r="145" spans="1:8" x14ac:dyDescent="0.25">
      <c r="A145" s="45" t="s">
        <v>61</v>
      </c>
      <c r="B145" s="95">
        <f>B146+B147</f>
        <v>0</v>
      </c>
      <c r="C145" s="95"/>
      <c r="D145" s="95"/>
      <c r="E145" s="95">
        <f t="shared" ref="E145" si="38">E146+E147</f>
        <v>0</v>
      </c>
      <c r="F145" s="101" t="str">
        <f t="shared" si="26"/>
        <v>-</v>
      </c>
      <c r="G145" s="101" t="str">
        <f t="shared" si="27"/>
        <v>-</v>
      </c>
      <c r="H145" s="76"/>
    </row>
    <row r="146" spans="1:8" x14ac:dyDescent="0.25">
      <c r="A146" s="46" t="s">
        <v>212</v>
      </c>
      <c r="B146" s="22">
        <v>0</v>
      </c>
      <c r="C146" s="96"/>
      <c r="D146" s="96"/>
      <c r="E146" s="22">
        <v>0</v>
      </c>
      <c r="F146" s="102" t="str">
        <f t="shared" si="26"/>
        <v>-</v>
      </c>
      <c r="G146" s="101" t="str">
        <f t="shared" si="27"/>
        <v>-</v>
      </c>
      <c r="H146" s="76"/>
    </row>
    <row r="147" spans="1:8" x14ac:dyDescent="0.25">
      <c r="A147" s="46" t="s">
        <v>211</v>
      </c>
      <c r="B147" s="22">
        <v>0</v>
      </c>
      <c r="C147" s="96"/>
      <c r="D147" s="96"/>
      <c r="E147" s="22">
        <v>0</v>
      </c>
      <c r="F147" s="102" t="str">
        <f t="shared" si="26"/>
        <v>-</v>
      </c>
      <c r="G147" s="101" t="str">
        <f t="shared" si="27"/>
        <v>-</v>
      </c>
      <c r="H147" s="76"/>
    </row>
    <row r="148" spans="1:8" x14ac:dyDescent="0.25">
      <c r="A148" s="45" t="s">
        <v>62</v>
      </c>
      <c r="B148" s="95">
        <f>SUM(B149:B152)</f>
        <v>7983.74</v>
      </c>
      <c r="C148" s="95"/>
      <c r="D148" s="95"/>
      <c r="E148" s="95">
        <f t="shared" ref="E148" si="39">SUM(E149:E152)</f>
        <v>436.41</v>
      </c>
      <c r="F148" s="101">
        <f t="shared" si="26"/>
        <v>5.4662351228872685</v>
      </c>
      <c r="G148" s="101" t="str">
        <f t="shared" si="27"/>
        <v>-</v>
      </c>
      <c r="H148" s="76"/>
    </row>
    <row r="149" spans="1:8" x14ac:dyDescent="0.25">
      <c r="A149" s="46" t="s">
        <v>63</v>
      </c>
      <c r="B149" s="96">
        <v>463.85</v>
      </c>
      <c r="C149" s="96"/>
      <c r="D149" s="96"/>
      <c r="E149" s="96">
        <v>436.41</v>
      </c>
      <c r="F149" s="102">
        <f t="shared" si="26"/>
        <v>94.084294491753809</v>
      </c>
      <c r="G149" s="101" t="str">
        <f t="shared" si="27"/>
        <v>-</v>
      </c>
      <c r="H149" s="76"/>
    </row>
    <row r="150" spans="1:8" x14ac:dyDescent="0.25">
      <c r="A150" s="46" t="s">
        <v>64</v>
      </c>
      <c r="B150" s="22">
        <v>0</v>
      </c>
      <c r="C150" s="96"/>
      <c r="D150" s="96"/>
      <c r="E150" s="22">
        <v>0</v>
      </c>
      <c r="F150" s="102" t="str">
        <f t="shared" si="26"/>
        <v>-</v>
      </c>
      <c r="G150" s="101" t="str">
        <f t="shared" si="27"/>
        <v>-</v>
      </c>
      <c r="H150" s="76"/>
    </row>
    <row r="151" spans="1:8" x14ac:dyDescent="0.25">
      <c r="A151" s="46" t="s">
        <v>65</v>
      </c>
      <c r="B151" s="96">
        <v>7254.44</v>
      </c>
      <c r="C151" s="96"/>
      <c r="D151" s="96"/>
      <c r="E151" s="96">
        <v>0</v>
      </c>
      <c r="F151" s="102">
        <f t="shared" si="26"/>
        <v>0</v>
      </c>
      <c r="G151" s="101" t="str">
        <f t="shared" si="27"/>
        <v>-</v>
      </c>
      <c r="H151" s="76"/>
    </row>
    <row r="152" spans="1:8" x14ac:dyDescent="0.25">
      <c r="A152" s="46" t="s">
        <v>66</v>
      </c>
      <c r="B152" s="22">
        <v>265.45</v>
      </c>
      <c r="C152" s="96"/>
      <c r="D152" s="96"/>
      <c r="E152" s="22">
        <v>0</v>
      </c>
      <c r="F152" s="102">
        <f t="shared" si="26"/>
        <v>0</v>
      </c>
      <c r="G152" s="101" t="str">
        <f t="shared" si="27"/>
        <v>-</v>
      </c>
      <c r="H152" s="76"/>
    </row>
    <row r="153" spans="1:8" ht="5.25" customHeight="1" x14ac:dyDescent="0.25">
      <c r="A153" s="46"/>
      <c r="B153" s="96"/>
      <c r="C153" s="96"/>
      <c r="D153" s="96"/>
      <c r="E153" s="96"/>
      <c r="F153" s="102"/>
      <c r="G153" s="101"/>
      <c r="H153" s="76"/>
    </row>
    <row r="154" spans="1:8" x14ac:dyDescent="0.25">
      <c r="A154" s="48" t="s">
        <v>67</v>
      </c>
      <c r="B154" s="95">
        <f>B155</f>
        <v>0</v>
      </c>
      <c r="C154" s="22">
        <v>0</v>
      </c>
      <c r="D154" s="22">
        <v>0</v>
      </c>
      <c r="E154" s="95">
        <f t="shared" ref="E154:E155" si="40">E155</f>
        <v>0</v>
      </c>
      <c r="F154" s="101" t="str">
        <f t="shared" si="26"/>
        <v>-</v>
      </c>
      <c r="G154" s="101" t="str">
        <f t="shared" si="27"/>
        <v>-</v>
      </c>
      <c r="H154" s="76"/>
    </row>
    <row r="155" spans="1:8" x14ac:dyDescent="0.25">
      <c r="A155" s="45" t="s">
        <v>237</v>
      </c>
      <c r="B155" s="95">
        <f>B156</f>
        <v>0</v>
      </c>
      <c r="C155" s="95"/>
      <c r="D155" s="95"/>
      <c r="E155" s="95">
        <f t="shared" si="40"/>
        <v>0</v>
      </c>
      <c r="F155" s="101" t="str">
        <f t="shared" si="26"/>
        <v>-</v>
      </c>
      <c r="G155" s="101" t="str">
        <f t="shared" si="27"/>
        <v>-</v>
      </c>
      <c r="H155" s="76"/>
    </row>
    <row r="156" spans="1:8" x14ac:dyDescent="0.25">
      <c r="A156" s="46" t="s">
        <v>238</v>
      </c>
      <c r="B156" s="22">
        <v>0</v>
      </c>
      <c r="C156" s="96"/>
      <c r="D156" s="96"/>
      <c r="E156" s="22">
        <v>0</v>
      </c>
      <c r="F156" s="102" t="str">
        <f t="shared" si="26"/>
        <v>-</v>
      </c>
      <c r="G156" s="101" t="str">
        <f t="shared" si="27"/>
        <v>-</v>
      </c>
      <c r="H156" s="76"/>
    </row>
    <row r="157" spans="1:8" x14ac:dyDescent="0.25">
      <c r="A157" s="46"/>
      <c r="B157" s="22">
        <v>0</v>
      </c>
      <c r="C157" s="96"/>
      <c r="D157" s="96"/>
      <c r="E157" s="22">
        <v>0</v>
      </c>
      <c r="F157" s="102"/>
      <c r="G157" s="101"/>
      <c r="H157" s="76"/>
    </row>
    <row r="158" spans="1:8" x14ac:dyDescent="0.25">
      <c r="A158" s="48" t="s">
        <v>68</v>
      </c>
      <c r="B158" s="95">
        <f>B159</f>
        <v>434.55</v>
      </c>
      <c r="C158" s="95">
        <v>35000</v>
      </c>
      <c r="D158" s="95">
        <v>35000</v>
      </c>
      <c r="E158" s="95">
        <f t="shared" ref="E158" si="41">E159</f>
        <v>0</v>
      </c>
      <c r="F158" s="101">
        <f t="shared" si="26"/>
        <v>0</v>
      </c>
      <c r="G158" s="101">
        <f t="shared" si="27"/>
        <v>0</v>
      </c>
      <c r="H158" s="76"/>
    </row>
    <row r="159" spans="1:8" x14ac:dyDescent="0.25">
      <c r="A159" s="45" t="s">
        <v>69</v>
      </c>
      <c r="B159" s="95">
        <f>B160+B161</f>
        <v>434.55</v>
      </c>
      <c r="C159" s="95"/>
      <c r="D159" s="95"/>
      <c r="E159" s="95">
        <f t="shared" ref="E159" si="42">E160+E161</f>
        <v>0</v>
      </c>
      <c r="F159" s="101">
        <f t="shared" si="26"/>
        <v>0</v>
      </c>
      <c r="G159" s="101" t="str">
        <f t="shared" si="27"/>
        <v>-</v>
      </c>
      <c r="H159" s="76"/>
    </row>
    <row r="160" spans="1:8" x14ac:dyDescent="0.25">
      <c r="A160" s="46" t="s">
        <v>70</v>
      </c>
      <c r="B160" s="22">
        <v>0</v>
      </c>
      <c r="C160" s="96"/>
      <c r="D160" s="96"/>
      <c r="E160" s="22">
        <v>0</v>
      </c>
      <c r="F160" s="102" t="str">
        <f t="shared" ref="F160:F207" si="43">IFERROR(E160/B160*100,"-")</f>
        <v>-</v>
      </c>
      <c r="G160" s="101" t="str">
        <f t="shared" ref="G160:G207" si="44">IFERROR(E160/D160*100,"-")</f>
        <v>-</v>
      </c>
      <c r="H160" s="76"/>
    </row>
    <row r="161" spans="1:8" x14ac:dyDescent="0.25">
      <c r="A161" s="46" t="s">
        <v>71</v>
      </c>
      <c r="B161" s="96">
        <v>434.55</v>
      </c>
      <c r="C161" s="96"/>
      <c r="D161" s="96"/>
      <c r="E161" s="96">
        <v>0</v>
      </c>
      <c r="F161" s="102">
        <f t="shared" si="43"/>
        <v>0</v>
      </c>
      <c r="G161" s="101" t="str">
        <f t="shared" si="44"/>
        <v>-</v>
      </c>
      <c r="H161" s="76"/>
    </row>
    <row r="162" spans="1:8" ht="7.5" customHeight="1" x14ac:dyDescent="0.25">
      <c r="A162" s="46"/>
      <c r="B162" s="96"/>
      <c r="C162" s="96"/>
      <c r="D162" s="96"/>
      <c r="E162" s="96"/>
      <c r="F162" s="102"/>
      <c r="G162" s="101"/>
      <c r="H162" s="76"/>
    </row>
    <row r="163" spans="1:8" x14ac:dyDescent="0.25">
      <c r="A163" s="48" t="s">
        <v>72</v>
      </c>
      <c r="B163" s="95">
        <f>B164+B168</f>
        <v>0</v>
      </c>
      <c r="C163" s="22">
        <v>380</v>
      </c>
      <c r="D163" s="22">
        <v>380</v>
      </c>
      <c r="E163" s="95">
        <f t="shared" ref="E163" si="45">E164+E168</f>
        <v>0</v>
      </c>
      <c r="F163" s="101" t="str">
        <f t="shared" si="43"/>
        <v>-</v>
      </c>
      <c r="G163" s="101">
        <f t="shared" si="44"/>
        <v>0</v>
      </c>
      <c r="H163" s="76"/>
    </row>
    <row r="164" spans="1:8" x14ac:dyDescent="0.25">
      <c r="A164" s="45" t="s">
        <v>73</v>
      </c>
      <c r="B164" s="95">
        <f>B165+B167+B166</f>
        <v>0</v>
      </c>
      <c r="C164" s="95"/>
      <c r="D164" s="95"/>
      <c r="E164" s="95">
        <f t="shared" ref="E164" si="46">E165+E167</f>
        <v>0</v>
      </c>
      <c r="F164" s="101" t="str">
        <f t="shared" si="43"/>
        <v>-</v>
      </c>
      <c r="G164" s="101" t="str">
        <f t="shared" si="44"/>
        <v>-</v>
      </c>
      <c r="H164" s="76"/>
    </row>
    <row r="165" spans="1:8" x14ac:dyDescent="0.25">
      <c r="A165" s="46" t="s">
        <v>74</v>
      </c>
      <c r="B165" s="22">
        <v>0</v>
      </c>
      <c r="C165" s="96"/>
      <c r="D165" s="96"/>
      <c r="E165" s="22">
        <v>0</v>
      </c>
      <c r="F165" s="102" t="str">
        <f t="shared" si="43"/>
        <v>-</v>
      </c>
      <c r="G165" s="101" t="str">
        <f t="shared" si="44"/>
        <v>-</v>
      </c>
      <c r="H165" s="76"/>
    </row>
    <row r="166" spans="1:8" x14ac:dyDescent="0.25">
      <c r="A166" s="46" t="s">
        <v>263</v>
      </c>
      <c r="B166" s="22">
        <v>0</v>
      </c>
      <c r="C166" s="96"/>
      <c r="D166" s="96"/>
      <c r="E166" s="22">
        <v>0</v>
      </c>
      <c r="F166" s="102"/>
      <c r="G166" s="101"/>
      <c r="H166" s="76"/>
    </row>
    <row r="167" spans="1:8" x14ac:dyDescent="0.25">
      <c r="A167" s="46" t="s">
        <v>142</v>
      </c>
      <c r="B167" s="22">
        <v>0</v>
      </c>
      <c r="C167" s="96"/>
      <c r="D167" s="96"/>
      <c r="E167" s="22">
        <v>0</v>
      </c>
      <c r="F167" s="102" t="str">
        <f t="shared" si="43"/>
        <v>-</v>
      </c>
      <c r="G167" s="101" t="str">
        <f t="shared" si="44"/>
        <v>-</v>
      </c>
      <c r="H167" s="76"/>
    </row>
    <row r="168" spans="1:8" x14ac:dyDescent="0.25">
      <c r="A168" s="45" t="s">
        <v>75</v>
      </c>
      <c r="B168" s="95">
        <f>B169</f>
        <v>0</v>
      </c>
      <c r="C168" s="95"/>
      <c r="D168" s="95"/>
      <c r="E168" s="95">
        <f t="shared" ref="E168" si="47">E169</f>
        <v>0</v>
      </c>
      <c r="F168" s="101" t="str">
        <f t="shared" si="43"/>
        <v>-</v>
      </c>
      <c r="G168" s="101" t="str">
        <f t="shared" si="44"/>
        <v>-</v>
      </c>
      <c r="H168" s="76"/>
    </row>
    <row r="169" spans="1:8" x14ac:dyDescent="0.25">
      <c r="A169" s="46" t="s">
        <v>76</v>
      </c>
      <c r="B169" s="22">
        <v>0</v>
      </c>
      <c r="C169" s="96"/>
      <c r="D169" s="96"/>
      <c r="E169" s="22">
        <v>0</v>
      </c>
      <c r="F169" s="102" t="str">
        <f t="shared" si="43"/>
        <v>-</v>
      </c>
      <c r="G169" s="101" t="str">
        <f t="shared" si="44"/>
        <v>-</v>
      </c>
      <c r="H169" s="76"/>
    </row>
    <row r="170" spans="1:8" x14ac:dyDescent="0.25">
      <c r="A170" s="45"/>
      <c r="B170" s="96"/>
      <c r="C170" s="96"/>
      <c r="D170" s="96"/>
      <c r="E170" s="96"/>
      <c r="F170" s="102"/>
      <c r="G170" s="101"/>
      <c r="H170" s="76"/>
    </row>
    <row r="171" spans="1:8" x14ac:dyDescent="0.25">
      <c r="A171" s="45"/>
      <c r="B171" s="96"/>
      <c r="C171" s="96"/>
      <c r="D171" s="96"/>
      <c r="E171" s="96"/>
      <c r="F171" s="102"/>
      <c r="G171" s="101"/>
      <c r="H171" s="76"/>
    </row>
    <row r="172" spans="1:8" x14ac:dyDescent="0.25">
      <c r="A172" s="7" t="s">
        <v>77</v>
      </c>
      <c r="B172" s="94">
        <f>B173+B178+B201</f>
        <v>81822.319999999992</v>
      </c>
      <c r="C172" s="94">
        <f t="shared" ref="C172:E172" si="48">C173+C178+C201</f>
        <v>76075</v>
      </c>
      <c r="D172" s="94">
        <f t="shared" si="48"/>
        <v>76075</v>
      </c>
      <c r="E172" s="94">
        <f t="shared" si="48"/>
        <v>69548.98</v>
      </c>
      <c r="F172" s="100">
        <f t="shared" si="43"/>
        <v>85.000009777283267</v>
      </c>
      <c r="G172" s="100">
        <f t="shared" si="44"/>
        <v>91.421597108116984</v>
      </c>
      <c r="H172" s="76"/>
    </row>
    <row r="173" spans="1:8" x14ac:dyDescent="0.25">
      <c r="A173" s="48" t="s">
        <v>78</v>
      </c>
      <c r="B173" s="95">
        <f>B174</f>
        <v>0</v>
      </c>
      <c r="C173" s="22">
        <v>0</v>
      </c>
      <c r="D173" s="22">
        <v>0</v>
      </c>
      <c r="E173" s="95">
        <f t="shared" ref="E173" si="49">E174</f>
        <v>855</v>
      </c>
      <c r="F173" s="101" t="str">
        <f t="shared" si="43"/>
        <v>-</v>
      </c>
      <c r="G173" s="101" t="str">
        <f t="shared" si="44"/>
        <v>-</v>
      </c>
      <c r="H173" s="76"/>
    </row>
    <row r="174" spans="1:8" x14ac:dyDescent="0.25">
      <c r="A174" s="45" t="s">
        <v>79</v>
      </c>
      <c r="B174" s="95">
        <f>B175+B176</f>
        <v>0</v>
      </c>
      <c r="C174" s="95"/>
      <c r="D174" s="95"/>
      <c r="E174" s="95">
        <f t="shared" ref="E174" si="50">E175+E176</f>
        <v>855</v>
      </c>
      <c r="F174" s="101" t="str">
        <f t="shared" si="43"/>
        <v>-</v>
      </c>
      <c r="G174" s="101" t="str">
        <f t="shared" si="44"/>
        <v>-</v>
      </c>
      <c r="H174" s="76"/>
    </row>
    <row r="175" spans="1:8" x14ac:dyDescent="0.25">
      <c r="A175" s="46" t="s">
        <v>80</v>
      </c>
      <c r="B175" s="22">
        <v>0</v>
      </c>
      <c r="C175" s="96"/>
      <c r="D175" s="96"/>
      <c r="E175" s="22">
        <v>855</v>
      </c>
      <c r="F175" s="102" t="str">
        <f t="shared" si="43"/>
        <v>-</v>
      </c>
      <c r="G175" s="101" t="str">
        <f t="shared" si="44"/>
        <v>-</v>
      </c>
      <c r="H175" s="76"/>
    </row>
    <row r="176" spans="1:8" x14ac:dyDescent="0.25">
      <c r="A176" s="46" t="s">
        <v>206</v>
      </c>
      <c r="B176" s="22">
        <v>0</v>
      </c>
      <c r="C176" s="96"/>
      <c r="D176" s="96"/>
      <c r="E176" s="22">
        <v>0</v>
      </c>
      <c r="F176" s="102" t="str">
        <f t="shared" si="43"/>
        <v>-</v>
      </c>
      <c r="G176" s="101" t="str">
        <f t="shared" si="44"/>
        <v>-</v>
      </c>
      <c r="H176" s="59"/>
    </row>
    <row r="177" spans="1:8" x14ac:dyDescent="0.25">
      <c r="A177" s="46"/>
      <c r="B177" s="96"/>
      <c r="C177" s="96"/>
      <c r="D177" s="96"/>
      <c r="E177" s="96"/>
      <c r="F177" s="102"/>
      <c r="G177" s="101"/>
      <c r="H177" s="59"/>
    </row>
    <row r="178" spans="1:8" x14ac:dyDescent="0.25">
      <c r="A178" s="48" t="s">
        <v>81</v>
      </c>
      <c r="B178" s="95">
        <f>B179+B183+B191+B193+B196+B198</f>
        <v>81822.319999999992</v>
      </c>
      <c r="C178" s="95">
        <v>70746</v>
      </c>
      <c r="D178" s="95">
        <v>70746</v>
      </c>
      <c r="E178" s="95">
        <f t="shared" ref="E178" si="51">E179+E183+E191+E193+E196+E198</f>
        <v>16397.670000000002</v>
      </c>
      <c r="F178" s="101">
        <f t="shared" si="43"/>
        <v>20.040583058510201</v>
      </c>
      <c r="G178" s="101">
        <f t="shared" si="44"/>
        <v>23.178229157832249</v>
      </c>
      <c r="H178" s="59"/>
    </row>
    <row r="179" spans="1:8" x14ac:dyDescent="0.25">
      <c r="A179" s="45" t="s">
        <v>82</v>
      </c>
      <c r="B179" s="95">
        <f>SUM(B180:B182)</f>
        <v>0</v>
      </c>
      <c r="C179" s="95"/>
      <c r="D179" s="95"/>
      <c r="E179" s="95">
        <f t="shared" ref="E179" si="52">SUM(E180:E182)</f>
        <v>0</v>
      </c>
      <c r="F179" s="101" t="str">
        <f t="shared" si="43"/>
        <v>-</v>
      </c>
      <c r="G179" s="101" t="str">
        <f t="shared" si="44"/>
        <v>-</v>
      </c>
      <c r="H179" s="59"/>
    </row>
    <row r="180" spans="1:8" x14ac:dyDescent="0.25">
      <c r="A180" s="46" t="s">
        <v>83</v>
      </c>
      <c r="B180" s="22">
        <v>0</v>
      </c>
      <c r="C180" s="96"/>
      <c r="D180" s="96"/>
      <c r="E180" s="22">
        <v>0</v>
      </c>
      <c r="F180" s="102" t="str">
        <f t="shared" si="43"/>
        <v>-</v>
      </c>
      <c r="G180" s="101" t="str">
        <f t="shared" si="44"/>
        <v>-</v>
      </c>
      <c r="H180" s="59"/>
    </row>
    <row r="181" spans="1:8" x14ac:dyDescent="0.25">
      <c r="A181" s="46" t="s">
        <v>239</v>
      </c>
      <c r="B181" s="22">
        <v>0</v>
      </c>
      <c r="C181" s="96"/>
      <c r="D181" s="96"/>
      <c r="E181" s="22">
        <v>0</v>
      </c>
      <c r="F181" s="102" t="str">
        <f t="shared" si="43"/>
        <v>-</v>
      </c>
      <c r="G181" s="101" t="str">
        <f t="shared" si="44"/>
        <v>-</v>
      </c>
      <c r="H181" s="59"/>
    </row>
    <row r="182" spans="1:8" x14ac:dyDescent="0.25">
      <c r="A182" s="46" t="s">
        <v>199</v>
      </c>
      <c r="B182" s="22">
        <v>0</v>
      </c>
      <c r="C182" s="96"/>
      <c r="D182" s="96"/>
      <c r="E182" s="22">
        <v>0</v>
      </c>
      <c r="F182" s="102" t="str">
        <f t="shared" si="43"/>
        <v>-</v>
      </c>
      <c r="G182" s="101" t="str">
        <f t="shared" si="44"/>
        <v>-</v>
      </c>
      <c r="H182" s="59"/>
    </row>
    <row r="183" spans="1:8" x14ac:dyDescent="0.25">
      <c r="A183" s="45" t="s">
        <v>84</v>
      </c>
      <c r="B183" s="95">
        <f>SUM(B184:B190)</f>
        <v>81397.03</v>
      </c>
      <c r="C183" s="95"/>
      <c r="D183" s="95"/>
      <c r="E183" s="95">
        <f t="shared" ref="E183" si="53">SUM(E184:E190)</f>
        <v>16397.670000000002</v>
      </c>
      <c r="F183" s="101">
        <f t="shared" si="43"/>
        <v>20.145292770510178</v>
      </c>
      <c r="G183" s="101" t="str">
        <f t="shared" si="44"/>
        <v>-</v>
      </c>
      <c r="H183" s="59"/>
    </row>
    <row r="184" spans="1:8" x14ac:dyDescent="0.25">
      <c r="A184" s="46" t="s">
        <v>85</v>
      </c>
      <c r="B184" s="96">
        <v>3340.41</v>
      </c>
      <c r="C184" s="96"/>
      <c r="D184" s="96"/>
      <c r="E184" s="96">
        <v>8626.8700000000008</v>
      </c>
      <c r="F184" s="102">
        <f t="shared" si="43"/>
        <v>258.25781865100396</v>
      </c>
      <c r="G184" s="101" t="str">
        <f t="shared" si="44"/>
        <v>-</v>
      </c>
      <c r="H184" s="59"/>
    </row>
    <row r="185" spans="1:8" x14ac:dyDescent="0.25">
      <c r="A185" s="46" t="s">
        <v>86</v>
      </c>
      <c r="B185" s="22">
        <v>138.99</v>
      </c>
      <c r="C185" s="96"/>
      <c r="D185" s="96"/>
      <c r="E185" s="22">
        <v>0</v>
      </c>
      <c r="F185" s="102">
        <f t="shared" si="43"/>
        <v>0</v>
      </c>
      <c r="G185" s="101" t="str">
        <f t="shared" si="44"/>
        <v>-</v>
      </c>
      <c r="H185" s="59"/>
    </row>
    <row r="186" spans="1:8" x14ac:dyDescent="0.25">
      <c r="A186" s="46" t="s">
        <v>87</v>
      </c>
      <c r="B186" s="22">
        <v>0</v>
      </c>
      <c r="C186" s="96"/>
      <c r="D186" s="96"/>
      <c r="E186" s="22">
        <v>0</v>
      </c>
      <c r="F186" s="102" t="str">
        <f t="shared" si="43"/>
        <v>-</v>
      </c>
      <c r="G186" s="101" t="str">
        <f t="shared" si="44"/>
        <v>-</v>
      </c>
      <c r="H186" s="59"/>
    </row>
    <row r="187" spans="1:8" x14ac:dyDescent="0.25">
      <c r="A187" s="46" t="s">
        <v>88</v>
      </c>
      <c r="B187" s="22">
        <v>0</v>
      </c>
      <c r="C187" s="96"/>
      <c r="D187" s="96"/>
      <c r="E187" s="22">
        <v>0</v>
      </c>
      <c r="F187" s="102" t="str">
        <f t="shared" si="43"/>
        <v>-</v>
      </c>
      <c r="G187" s="101" t="str">
        <f t="shared" si="44"/>
        <v>-</v>
      </c>
      <c r="H187" s="59"/>
    </row>
    <row r="188" spans="1:8" x14ac:dyDescent="0.25">
      <c r="A188" s="46" t="s">
        <v>152</v>
      </c>
      <c r="B188" s="22">
        <v>0</v>
      </c>
      <c r="C188" s="96"/>
      <c r="D188" s="96"/>
      <c r="E188" s="22">
        <v>0</v>
      </c>
      <c r="F188" s="102" t="str">
        <f t="shared" si="43"/>
        <v>-</v>
      </c>
      <c r="G188" s="101" t="str">
        <f t="shared" si="44"/>
        <v>-</v>
      </c>
      <c r="H188" s="59"/>
    </row>
    <row r="189" spans="1:8" x14ac:dyDescent="0.25">
      <c r="A189" s="46" t="s">
        <v>153</v>
      </c>
      <c r="B189" s="96">
        <v>4040.39</v>
      </c>
      <c r="C189" s="96"/>
      <c r="D189" s="96"/>
      <c r="E189" s="96">
        <v>2087.8000000000002</v>
      </c>
      <c r="F189" s="102">
        <f t="shared" si="43"/>
        <v>51.673229564472742</v>
      </c>
      <c r="G189" s="101" t="str">
        <f t="shared" si="44"/>
        <v>-</v>
      </c>
      <c r="H189" s="59"/>
    </row>
    <row r="190" spans="1:8" x14ac:dyDescent="0.25">
      <c r="A190" s="46" t="s">
        <v>89</v>
      </c>
      <c r="B190" s="96">
        <v>73877.240000000005</v>
      </c>
      <c r="C190" s="96"/>
      <c r="D190" s="96"/>
      <c r="E190" s="96">
        <v>5683</v>
      </c>
      <c r="F190" s="102">
        <f t="shared" si="43"/>
        <v>7.6924909484978041</v>
      </c>
      <c r="G190" s="101" t="str">
        <f t="shared" si="44"/>
        <v>-</v>
      </c>
      <c r="H190" s="59"/>
    </row>
    <row r="191" spans="1:8" x14ac:dyDescent="0.25">
      <c r="A191" s="45" t="s">
        <v>90</v>
      </c>
      <c r="B191" s="95">
        <f>B192</f>
        <v>0</v>
      </c>
      <c r="C191" s="95"/>
      <c r="D191" s="95"/>
      <c r="E191" s="95">
        <f t="shared" ref="E191" si="54">E192</f>
        <v>0</v>
      </c>
      <c r="F191" s="101" t="str">
        <f t="shared" si="43"/>
        <v>-</v>
      </c>
      <c r="G191" s="101" t="str">
        <f t="shared" si="44"/>
        <v>-</v>
      </c>
      <c r="H191" s="59"/>
    </row>
    <row r="192" spans="1:8" x14ac:dyDescent="0.25">
      <c r="A192" s="46" t="s">
        <v>91</v>
      </c>
      <c r="B192" s="22">
        <v>0</v>
      </c>
      <c r="C192" s="96"/>
      <c r="D192" s="96"/>
      <c r="E192" s="22">
        <v>0</v>
      </c>
      <c r="F192" s="102" t="str">
        <f t="shared" si="43"/>
        <v>-</v>
      </c>
      <c r="G192" s="101" t="str">
        <f t="shared" si="44"/>
        <v>-</v>
      </c>
      <c r="H192" s="59"/>
    </row>
    <row r="193" spans="1:8" x14ac:dyDescent="0.25">
      <c r="A193" s="45" t="s">
        <v>92</v>
      </c>
      <c r="B193" s="95">
        <f>B194+B195</f>
        <v>425.29</v>
      </c>
      <c r="C193" s="95"/>
      <c r="D193" s="95"/>
      <c r="E193" s="95">
        <f t="shared" ref="E193" si="55">E194+E195</f>
        <v>0</v>
      </c>
      <c r="F193" s="101">
        <f t="shared" si="43"/>
        <v>0</v>
      </c>
      <c r="G193" s="101" t="str">
        <f t="shared" si="44"/>
        <v>-</v>
      </c>
      <c r="H193" s="59"/>
    </row>
    <row r="194" spans="1:8" x14ac:dyDescent="0.25">
      <c r="A194" s="46" t="s">
        <v>93</v>
      </c>
      <c r="B194" s="96">
        <v>425.29</v>
      </c>
      <c r="C194" s="96"/>
      <c r="D194" s="96"/>
      <c r="E194" s="96">
        <v>0</v>
      </c>
      <c r="F194" s="102">
        <f t="shared" si="43"/>
        <v>0</v>
      </c>
      <c r="G194" s="101" t="str">
        <f t="shared" si="44"/>
        <v>-</v>
      </c>
      <c r="H194" s="59"/>
    </row>
    <row r="195" spans="1:8" x14ac:dyDescent="0.25">
      <c r="A195" s="46" t="s">
        <v>94</v>
      </c>
      <c r="B195" s="22">
        <v>0</v>
      </c>
      <c r="C195" s="96"/>
      <c r="D195" s="96"/>
      <c r="E195" s="22">
        <v>0</v>
      </c>
      <c r="F195" s="102" t="str">
        <f t="shared" si="43"/>
        <v>-</v>
      </c>
      <c r="G195" s="101" t="str">
        <f t="shared" si="44"/>
        <v>-</v>
      </c>
      <c r="H195" s="59"/>
    </row>
    <row r="196" spans="1:8" x14ac:dyDescent="0.25">
      <c r="A196" s="45" t="s">
        <v>240</v>
      </c>
      <c r="B196" s="95">
        <f>B197</f>
        <v>0</v>
      </c>
      <c r="C196" s="95"/>
      <c r="D196" s="95"/>
      <c r="E196" s="95">
        <f t="shared" ref="E196" si="56">E197</f>
        <v>0</v>
      </c>
      <c r="F196" s="102" t="str">
        <f t="shared" si="43"/>
        <v>-</v>
      </c>
      <c r="G196" s="101" t="str">
        <f t="shared" si="44"/>
        <v>-</v>
      </c>
      <c r="H196" s="59"/>
    </row>
    <row r="197" spans="1:8" x14ac:dyDescent="0.25">
      <c r="A197" s="46" t="s">
        <v>241</v>
      </c>
      <c r="B197" s="22">
        <v>0</v>
      </c>
      <c r="C197" s="96"/>
      <c r="D197" s="96"/>
      <c r="E197" s="22">
        <v>0</v>
      </c>
      <c r="F197" s="102" t="str">
        <f t="shared" si="43"/>
        <v>-</v>
      </c>
      <c r="G197" s="101" t="str">
        <f t="shared" si="44"/>
        <v>-</v>
      </c>
      <c r="H197" s="59"/>
    </row>
    <row r="198" spans="1:8" x14ac:dyDescent="0.25">
      <c r="A198" s="45" t="s">
        <v>95</v>
      </c>
      <c r="B198" s="95">
        <f>B199</f>
        <v>0</v>
      </c>
      <c r="C198" s="95"/>
      <c r="D198" s="95"/>
      <c r="E198" s="95">
        <f t="shared" ref="E198" si="57">E199</f>
        <v>0</v>
      </c>
      <c r="F198" s="101" t="str">
        <f t="shared" si="43"/>
        <v>-</v>
      </c>
      <c r="G198" s="101" t="str">
        <f t="shared" si="44"/>
        <v>-</v>
      </c>
      <c r="H198" s="59"/>
    </row>
    <row r="199" spans="1:8" x14ac:dyDescent="0.25">
      <c r="A199" s="46" t="s">
        <v>96</v>
      </c>
      <c r="B199" s="22">
        <v>0</v>
      </c>
      <c r="C199" s="96"/>
      <c r="D199" s="96"/>
      <c r="E199" s="22">
        <v>0</v>
      </c>
      <c r="F199" s="102" t="str">
        <f t="shared" si="43"/>
        <v>-</v>
      </c>
      <c r="G199" s="101" t="str">
        <f t="shared" si="44"/>
        <v>-</v>
      </c>
      <c r="H199" s="59"/>
    </row>
    <row r="200" spans="1:8" x14ac:dyDescent="0.25">
      <c r="A200" s="46"/>
      <c r="B200" s="96"/>
      <c r="C200" s="96"/>
      <c r="D200" s="96"/>
      <c r="E200" s="96"/>
      <c r="F200" s="102"/>
      <c r="G200" s="101"/>
      <c r="H200" s="59"/>
    </row>
    <row r="201" spans="1:8" x14ac:dyDescent="0.25">
      <c r="A201" s="48" t="s">
        <v>97</v>
      </c>
      <c r="B201" s="95">
        <f>B202+B204</f>
        <v>0</v>
      </c>
      <c r="C201" s="95">
        <v>5329</v>
      </c>
      <c r="D201" s="95">
        <v>5329</v>
      </c>
      <c r="E201" s="95">
        <f t="shared" ref="E201" si="58">E202+E204</f>
        <v>52296.31</v>
      </c>
      <c r="F201" s="101" t="str">
        <f t="shared" si="43"/>
        <v>-</v>
      </c>
      <c r="G201" s="101">
        <f t="shared" si="44"/>
        <v>981.35316194407949</v>
      </c>
      <c r="H201" s="59"/>
    </row>
    <row r="202" spans="1:8" x14ac:dyDescent="0.25">
      <c r="A202" s="45" t="s">
        <v>98</v>
      </c>
      <c r="B202" s="95">
        <f>B203</f>
        <v>0</v>
      </c>
      <c r="C202" s="95"/>
      <c r="D202" s="95"/>
      <c r="E202" s="95">
        <f t="shared" ref="E202" si="59">E203</f>
        <v>52296.31</v>
      </c>
      <c r="F202" s="101" t="str">
        <f t="shared" si="43"/>
        <v>-</v>
      </c>
      <c r="G202" s="101" t="str">
        <f t="shared" si="44"/>
        <v>-</v>
      </c>
      <c r="H202" s="59"/>
    </row>
    <row r="203" spans="1:8" x14ac:dyDescent="0.25">
      <c r="A203" s="46" t="s">
        <v>99</v>
      </c>
      <c r="B203" s="22">
        <v>0</v>
      </c>
      <c r="C203" s="96"/>
      <c r="D203" s="96"/>
      <c r="E203" s="22">
        <v>52296.31</v>
      </c>
      <c r="F203" s="102" t="str">
        <f t="shared" si="43"/>
        <v>-</v>
      </c>
      <c r="G203" s="101" t="str">
        <f t="shared" si="44"/>
        <v>-</v>
      </c>
      <c r="H203" s="59"/>
    </row>
    <row r="204" spans="1:8" x14ac:dyDescent="0.25">
      <c r="A204" s="45" t="s">
        <v>100</v>
      </c>
      <c r="B204" s="95">
        <f>B205</f>
        <v>0</v>
      </c>
      <c r="C204" s="95"/>
      <c r="D204" s="95"/>
      <c r="E204" s="95">
        <f t="shared" ref="E204" si="60">E205</f>
        <v>0</v>
      </c>
      <c r="F204" s="101" t="str">
        <f t="shared" si="43"/>
        <v>-</v>
      </c>
      <c r="G204" s="101" t="str">
        <f t="shared" si="44"/>
        <v>-</v>
      </c>
      <c r="H204" s="59"/>
    </row>
    <row r="205" spans="1:8" x14ac:dyDescent="0.25">
      <c r="A205" s="46" t="s">
        <v>101</v>
      </c>
      <c r="B205" s="22">
        <v>0</v>
      </c>
      <c r="C205" s="96"/>
      <c r="D205" s="96"/>
      <c r="E205" s="22">
        <v>0</v>
      </c>
      <c r="F205" s="102" t="str">
        <f t="shared" si="43"/>
        <v>-</v>
      </c>
      <c r="G205" s="101" t="str">
        <f t="shared" si="44"/>
        <v>-</v>
      </c>
      <c r="H205" s="59"/>
    </row>
    <row r="206" spans="1:8" x14ac:dyDescent="0.25">
      <c r="A206" s="46"/>
      <c r="B206" s="96"/>
      <c r="C206" s="96"/>
      <c r="D206" s="96"/>
      <c r="E206" s="96"/>
      <c r="F206" s="102"/>
      <c r="G206" s="101"/>
      <c r="H206" s="59"/>
    </row>
    <row r="207" spans="1:8" s="5" customFormat="1" x14ac:dyDescent="0.25">
      <c r="A207" s="54" t="s">
        <v>102</v>
      </c>
      <c r="B207" s="98">
        <f>B96+B172</f>
        <v>971806.28999999992</v>
      </c>
      <c r="C207" s="98">
        <f>C96+C172</f>
        <v>2067245</v>
      </c>
      <c r="D207" s="98">
        <f>D96+D172</f>
        <v>2067245</v>
      </c>
      <c r="E207" s="98">
        <f>E96+E172</f>
        <v>1012801.3600000001</v>
      </c>
      <c r="F207" s="85">
        <f t="shared" si="43"/>
        <v>104.2184404877643</v>
      </c>
      <c r="G207" s="85">
        <f t="shared" si="44"/>
        <v>48.992807335366642</v>
      </c>
      <c r="H207" s="59"/>
    </row>
    <row r="208" spans="1:8" x14ac:dyDescent="0.25">
      <c r="G208" s="1"/>
    </row>
  </sheetData>
  <mergeCells count="3">
    <mergeCell ref="A1:G1"/>
    <mergeCell ref="A3:G3"/>
    <mergeCell ref="A7:G7"/>
  </mergeCells>
  <conditionalFormatting sqref="B14">
    <cfRule type="containsBlanks" dxfId="117" priority="97">
      <formula>LEN(TRIM(B14))=0</formula>
    </cfRule>
  </conditionalFormatting>
  <conditionalFormatting sqref="B16:B19">
    <cfRule type="containsBlanks" dxfId="116" priority="90">
      <formula>LEN(TRIM(B16))=0</formula>
    </cfRule>
  </conditionalFormatting>
  <conditionalFormatting sqref="B21:B22">
    <cfRule type="containsBlanks" dxfId="115" priority="87">
      <formula>LEN(TRIM(B21))=0</formula>
    </cfRule>
  </conditionalFormatting>
  <conditionalFormatting sqref="B24:B25">
    <cfRule type="containsBlanks" dxfId="114" priority="85">
      <formula>LEN(TRIM(B24))=0</formula>
    </cfRule>
  </conditionalFormatting>
  <conditionalFormatting sqref="B27:B28">
    <cfRule type="containsBlanks" dxfId="113" priority="82">
      <formula>LEN(TRIM(B27))=0</formula>
    </cfRule>
  </conditionalFormatting>
  <conditionalFormatting sqref="B30:B33">
    <cfRule type="containsBlanks" dxfId="112" priority="81">
      <formula>LEN(TRIM(B30))=0</formula>
    </cfRule>
  </conditionalFormatting>
  <conditionalFormatting sqref="B37:B40">
    <cfRule type="containsBlanks" dxfId="111" priority="79">
      <formula>LEN(TRIM(B37))=0</formula>
    </cfRule>
  </conditionalFormatting>
  <conditionalFormatting sqref="B44">
    <cfRule type="containsBlanks" dxfId="110" priority="77">
      <formula>LEN(TRIM(B44))=0</formula>
    </cfRule>
  </conditionalFormatting>
  <conditionalFormatting sqref="B48:B49">
    <cfRule type="containsBlanks" dxfId="109" priority="75">
      <formula>LEN(TRIM(B48))=0</formula>
    </cfRule>
  </conditionalFormatting>
  <conditionalFormatting sqref="B51:B52">
    <cfRule type="containsBlanks" dxfId="108" priority="72">
      <formula>LEN(TRIM(B51))=0</formula>
    </cfRule>
  </conditionalFormatting>
  <conditionalFormatting sqref="B56:B58">
    <cfRule type="containsBlanks" dxfId="107" priority="70">
      <formula>LEN(TRIM(B56))=0</formula>
    </cfRule>
  </conditionalFormatting>
  <conditionalFormatting sqref="B61">
    <cfRule type="containsBlanks" dxfId="106" priority="68">
      <formula>LEN(TRIM(B61))=0</formula>
    </cfRule>
  </conditionalFormatting>
  <conditionalFormatting sqref="B65">
    <cfRule type="containsBlanks" dxfId="105" priority="66">
      <formula>LEN(TRIM(B65))=0</formula>
    </cfRule>
  </conditionalFormatting>
  <conditionalFormatting sqref="B72">
    <cfRule type="containsBlanks" dxfId="104" priority="64">
      <formula>LEN(TRIM(B72))=0</formula>
    </cfRule>
  </conditionalFormatting>
  <conditionalFormatting sqref="B74:B76">
    <cfRule type="containsBlanks" dxfId="103" priority="63">
      <formula>LEN(TRIM(B74))=0</formula>
    </cfRule>
  </conditionalFormatting>
  <conditionalFormatting sqref="B78">
    <cfRule type="containsBlanks" dxfId="102" priority="62">
      <formula>LEN(TRIM(B78))=0</formula>
    </cfRule>
  </conditionalFormatting>
  <conditionalFormatting sqref="B99:B102">
    <cfRule type="containsBlanks" dxfId="101" priority="57">
      <formula>LEN(TRIM(B99))=0</formula>
    </cfRule>
  </conditionalFormatting>
  <conditionalFormatting sqref="B104">
    <cfRule type="containsBlanks" dxfId="100" priority="54">
      <formula>LEN(TRIM(B104))=0</formula>
    </cfRule>
  </conditionalFormatting>
  <conditionalFormatting sqref="B106:B108">
    <cfRule type="containsBlanks" dxfId="99" priority="53">
      <formula>LEN(TRIM(B106))=0</formula>
    </cfRule>
  </conditionalFormatting>
  <conditionalFormatting sqref="B112:B115">
    <cfRule type="containsBlanks" dxfId="98" priority="49">
      <formula>LEN(TRIM(B112))=0</formula>
    </cfRule>
  </conditionalFormatting>
  <conditionalFormatting sqref="B117:B122">
    <cfRule type="containsBlanks" dxfId="97" priority="48">
      <formula>LEN(TRIM(B117))=0</formula>
    </cfRule>
  </conditionalFormatting>
  <conditionalFormatting sqref="B124:B132">
    <cfRule type="containsBlanks" dxfId="96" priority="47">
      <formula>LEN(TRIM(B124))=0</formula>
    </cfRule>
  </conditionalFormatting>
  <conditionalFormatting sqref="B134">
    <cfRule type="containsBlanks" dxfId="95" priority="46">
      <formula>LEN(TRIM(B134))=0</formula>
    </cfRule>
  </conditionalFormatting>
  <conditionalFormatting sqref="B136:B142">
    <cfRule type="containsBlanks" dxfId="94" priority="45">
      <formula>LEN(TRIM(B136))=0</formula>
    </cfRule>
  </conditionalFormatting>
  <conditionalFormatting sqref="B146:B147">
    <cfRule type="containsBlanks" dxfId="93" priority="39">
      <formula>LEN(TRIM(B146))=0</formula>
    </cfRule>
  </conditionalFormatting>
  <conditionalFormatting sqref="B149:B152">
    <cfRule type="containsBlanks" dxfId="92" priority="36">
      <formula>LEN(TRIM(B149))=0</formula>
    </cfRule>
  </conditionalFormatting>
  <conditionalFormatting sqref="B156:B157">
    <cfRule type="containsBlanks" dxfId="91" priority="34">
      <formula>LEN(TRIM(B156))=0</formula>
    </cfRule>
  </conditionalFormatting>
  <conditionalFormatting sqref="B160:B161">
    <cfRule type="containsBlanks" dxfId="90" priority="31">
      <formula>LEN(TRIM(B160))=0</formula>
    </cfRule>
  </conditionalFormatting>
  <conditionalFormatting sqref="B165:B167">
    <cfRule type="containsBlanks" dxfId="89" priority="30">
      <formula>LEN(TRIM(B165))=0</formula>
    </cfRule>
  </conditionalFormatting>
  <conditionalFormatting sqref="B169">
    <cfRule type="containsBlanks" dxfId="88" priority="28">
      <formula>LEN(TRIM(B169))=0</formula>
    </cfRule>
  </conditionalFormatting>
  <conditionalFormatting sqref="B175:B176">
    <cfRule type="containsBlanks" dxfId="87" priority="19">
      <formula>LEN(TRIM(B175))=0</formula>
    </cfRule>
  </conditionalFormatting>
  <conditionalFormatting sqref="B180:B182">
    <cfRule type="containsBlanks" dxfId="86" priority="17">
      <formula>LEN(TRIM(B180))=0</formula>
    </cfRule>
  </conditionalFormatting>
  <conditionalFormatting sqref="B184:B190">
    <cfRule type="containsBlanks" dxfId="85" priority="15">
      <formula>LEN(TRIM(B184))=0</formula>
    </cfRule>
  </conditionalFormatting>
  <conditionalFormatting sqref="B192">
    <cfRule type="containsBlanks" dxfId="84" priority="13">
      <formula>LEN(TRIM(B192))=0</formula>
    </cfRule>
  </conditionalFormatting>
  <conditionalFormatting sqref="B194:B195">
    <cfRule type="containsBlanks" dxfId="83" priority="11">
      <formula>LEN(TRIM(B194))=0</formula>
    </cfRule>
  </conditionalFormatting>
  <conditionalFormatting sqref="B197">
    <cfRule type="containsBlanks" dxfId="82" priority="8">
      <formula>LEN(TRIM(B197))=0</formula>
    </cfRule>
  </conditionalFormatting>
  <conditionalFormatting sqref="B199">
    <cfRule type="containsBlanks" dxfId="81" priority="6">
      <formula>LEN(TRIM(B199))=0</formula>
    </cfRule>
  </conditionalFormatting>
  <conditionalFormatting sqref="B203">
    <cfRule type="containsBlanks" dxfId="80" priority="4">
      <formula>LEN(TRIM(B203))=0</formula>
    </cfRule>
  </conditionalFormatting>
  <conditionalFormatting sqref="B205">
    <cfRule type="containsBlanks" dxfId="79" priority="3">
      <formula>LEN(TRIM(B205))=0</formula>
    </cfRule>
  </conditionalFormatting>
  <conditionalFormatting sqref="C12:D12">
    <cfRule type="containsBlanks" dxfId="78" priority="96">
      <formula>LEN(TRIM(C12))=0</formula>
    </cfRule>
  </conditionalFormatting>
  <conditionalFormatting sqref="C35:D35">
    <cfRule type="containsBlanks" dxfId="77" priority="95">
      <formula>LEN(TRIM(C35))=0</formula>
    </cfRule>
  </conditionalFormatting>
  <conditionalFormatting sqref="C42:D42">
    <cfRule type="containsBlanks" dxfId="76" priority="94">
      <formula>LEN(TRIM(C42))=0</formula>
    </cfRule>
  </conditionalFormatting>
  <conditionalFormatting sqref="C46:D46">
    <cfRule type="containsBlanks" dxfId="75" priority="93">
      <formula>LEN(TRIM(C46))=0</formula>
    </cfRule>
  </conditionalFormatting>
  <conditionalFormatting sqref="C54:D54">
    <cfRule type="containsBlanks" dxfId="74" priority="92">
      <formula>LEN(TRIM(C54))=0</formula>
    </cfRule>
  </conditionalFormatting>
  <conditionalFormatting sqref="C63:D63">
    <cfRule type="containsBlanks" dxfId="73" priority="91">
      <formula>LEN(TRIM(C63))=0</formula>
    </cfRule>
  </conditionalFormatting>
  <conditionalFormatting sqref="C70:D70">
    <cfRule type="containsBlanks" dxfId="72" priority="58">
      <formula>LEN(TRIM(C70))=0</formula>
    </cfRule>
  </conditionalFormatting>
  <conditionalFormatting sqref="C97:D97">
    <cfRule type="containsBlanks" dxfId="71" priority="55">
      <formula>LEN(TRIM(C97))=0</formula>
    </cfRule>
  </conditionalFormatting>
  <conditionalFormatting sqref="C110:D110">
    <cfRule type="containsBlanks" dxfId="70" priority="23">
      <formula>LEN(TRIM(C110))=0</formula>
    </cfRule>
  </conditionalFormatting>
  <conditionalFormatting sqref="C144:D144">
    <cfRule type="containsBlanks" dxfId="69" priority="37">
      <formula>LEN(TRIM(C144))=0</formula>
    </cfRule>
  </conditionalFormatting>
  <conditionalFormatting sqref="C154:D154">
    <cfRule type="containsBlanks" dxfId="68" priority="24">
      <formula>LEN(TRIM(C154))=0</formula>
    </cfRule>
  </conditionalFormatting>
  <conditionalFormatting sqref="C158:D158">
    <cfRule type="containsBlanks" dxfId="67" priority="25">
      <formula>LEN(TRIM(C158))=0</formula>
    </cfRule>
  </conditionalFormatting>
  <conditionalFormatting sqref="C163:D163">
    <cfRule type="containsBlanks" dxfId="66" priority="26">
      <formula>LEN(TRIM(C163))=0</formula>
    </cfRule>
  </conditionalFormatting>
  <conditionalFormatting sqref="C173:D173">
    <cfRule type="containsBlanks" dxfId="65" priority="22">
      <formula>LEN(TRIM(C173))=0</formula>
    </cfRule>
  </conditionalFormatting>
  <conditionalFormatting sqref="C178:D178">
    <cfRule type="containsBlanks" dxfId="64" priority="21">
      <formula>LEN(TRIM(C178))=0</formula>
    </cfRule>
  </conditionalFormatting>
  <conditionalFormatting sqref="C201:D201">
    <cfRule type="containsBlanks" dxfId="63" priority="20">
      <formula>LEN(TRIM(C201))=0</formula>
    </cfRule>
  </conditionalFormatting>
  <conditionalFormatting sqref="E14">
    <cfRule type="containsBlanks" dxfId="62" priority="88">
      <formula>LEN(TRIM(E14))=0</formula>
    </cfRule>
  </conditionalFormatting>
  <conditionalFormatting sqref="E16:E19">
    <cfRule type="containsBlanks" dxfId="61" priority="89">
      <formula>LEN(TRIM(E16))=0</formula>
    </cfRule>
  </conditionalFormatting>
  <conditionalFormatting sqref="E21:E22">
    <cfRule type="containsBlanks" dxfId="60" priority="86">
      <formula>LEN(TRIM(E21))=0</formula>
    </cfRule>
  </conditionalFormatting>
  <conditionalFormatting sqref="E24:E25">
    <cfRule type="containsBlanks" dxfId="59" priority="84">
      <formula>LEN(TRIM(E24))=0</formula>
    </cfRule>
  </conditionalFormatting>
  <conditionalFormatting sqref="E27:E28">
    <cfRule type="containsBlanks" dxfId="58" priority="83">
      <formula>LEN(TRIM(E27))=0</formula>
    </cfRule>
  </conditionalFormatting>
  <conditionalFormatting sqref="E30:E33">
    <cfRule type="containsBlanks" dxfId="57" priority="80">
      <formula>LEN(TRIM(E30))=0</formula>
    </cfRule>
  </conditionalFormatting>
  <conditionalFormatting sqref="E37:E40">
    <cfRule type="containsBlanks" dxfId="56" priority="78">
      <formula>LEN(TRIM(E37))=0</formula>
    </cfRule>
  </conditionalFormatting>
  <conditionalFormatting sqref="E44">
    <cfRule type="containsBlanks" dxfId="55" priority="76">
      <formula>LEN(TRIM(E44))=0</formula>
    </cfRule>
  </conditionalFormatting>
  <conditionalFormatting sqref="E48:E49">
    <cfRule type="containsBlanks" dxfId="54" priority="73">
      <formula>LEN(TRIM(E48))=0</formula>
    </cfRule>
  </conditionalFormatting>
  <conditionalFormatting sqref="E51:E52">
    <cfRule type="containsBlanks" dxfId="53" priority="71">
      <formula>LEN(TRIM(E51))=0</formula>
    </cfRule>
  </conditionalFormatting>
  <conditionalFormatting sqref="E56:E58">
    <cfRule type="containsBlanks" dxfId="52" priority="69">
      <formula>LEN(TRIM(E56))=0</formula>
    </cfRule>
  </conditionalFormatting>
  <conditionalFormatting sqref="E61">
    <cfRule type="containsBlanks" dxfId="51" priority="67">
      <formula>LEN(TRIM(E61))=0</formula>
    </cfRule>
  </conditionalFormatting>
  <conditionalFormatting sqref="E65">
    <cfRule type="containsBlanks" dxfId="50" priority="65">
      <formula>LEN(TRIM(E65))=0</formula>
    </cfRule>
  </conditionalFormatting>
  <conditionalFormatting sqref="E72">
    <cfRule type="containsBlanks" dxfId="49" priority="61">
      <formula>LEN(TRIM(E72))=0</formula>
    </cfRule>
  </conditionalFormatting>
  <conditionalFormatting sqref="E74:E76">
    <cfRule type="containsBlanks" dxfId="48" priority="60">
      <formula>LEN(TRIM(E74))=0</formula>
    </cfRule>
  </conditionalFormatting>
  <conditionalFormatting sqref="E78">
    <cfRule type="containsBlanks" dxfId="47" priority="59">
      <formula>LEN(TRIM(E78))=0</formula>
    </cfRule>
  </conditionalFormatting>
  <conditionalFormatting sqref="E99:E102">
    <cfRule type="containsBlanks" dxfId="46" priority="56">
      <formula>LEN(TRIM(E99))=0</formula>
    </cfRule>
  </conditionalFormatting>
  <conditionalFormatting sqref="E104">
    <cfRule type="containsBlanks" dxfId="45" priority="51">
      <formula>LEN(TRIM(E104))=0</formula>
    </cfRule>
  </conditionalFormatting>
  <conditionalFormatting sqref="E106:E108">
    <cfRule type="containsBlanks" dxfId="44" priority="52">
      <formula>LEN(TRIM(E106))=0</formula>
    </cfRule>
  </conditionalFormatting>
  <conditionalFormatting sqref="E112:E115">
    <cfRule type="containsBlanks" dxfId="43" priority="40">
      <formula>LEN(TRIM(E112))=0</formula>
    </cfRule>
  </conditionalFormatting>
  <conditionalFormatting sqref="E117:E122">
    <cfRule type="containsBlanks" dxfId="42" priority="41">
      <formula>LEN(TRIM(E117))=0</formula>
    </cfRule>
  </conditionalFormatting>
  <conditionalFormatting sqref="E124:E132">
    <cfRule type="containsBlanks" dxfId="41" priority="42">
      <formula>LEN(TRIM(E124))=0</formula>
    </cfRule>
  </conditionalFormatting>
  <conditionalFormatting sqref="E134">
    <cfRule type="containsBlanks" dxfId="40" priority="43">
      <formula>LEN(TRIM(E134))=0</formula>
    </cfRule>
  </conditionalFormatting>
  <conditionalFormatting sqref="E136:E142">
    <cfRule type="containsBlanks" dxfId="39" priority="44">
      <formula>LEN(TRIM(E136))=0</formula>
    </cfRule>
  </conditionalFormatting>
  <conditionalFormatting sqref="E146:E147">
    <cfRule type="containsBlanks" dxfId="38" priority="38">
      <formula>LEN(TRIM(E146))=0</formula>
    </cfRule>
  </conditionalFormatting>
  <conditionalFormatting sqref="E149:E152">
    <cfRule type="containsBlanks" dxfId="37" priority="35">
      <formula>LEN(TRIM(E149))=0</formula>
    </cfRule>
  </conditionalFormatting>
  <conditionalFormatting sqref="E156:E157">
    <cfRule type="containsBlanks" dxfId="36" priority="33">
      <formula>LEN(TRIM(E156))=0</formula>
    </cfRule>
  </conditionalFormatting>
  <conditionalFormatting sqref="E160:E161">
    <cfRule type="containsBlanks" dxfId="35" priority="32">
      <formula>LEN(TRIM(E160))=0</formula>
    </cfRule>
  </conditionalFormatting>
  <conditionalFormatting sqref="E165:E167">
    <cfRule type="containsBlanks" dxfId="34" priority="29">
      <formula>LEN(TRIM(E165))=0</formula>
    </cfRule>
  </conditionalFormatting>
  <conditionalFormatting sqref="E169">
    <cfRule type="containsBlanks" dxfId="33" priority="27">
      <formula>LEN(TRIM(E169))=0</formula>
    </cfRule>
  </conditionalFormatting>
  <conditionalFormatting sqref="E175:E176">
    <cfRule type="containsBlanks" dxfId="32" priority="18">
      <formula>LEN(TRIM(E175))=0</formula>
    </cfRule>
  </conditionalFormatting>
  <conditionalFormatting sqref="E180:E182">
    <cfRule type="containsBlanks" dxfId="31" priority="16">
      <formula>LEN(TRIM(E180))=0</formula>
    </cfRule>
  </conditionalFormatting>
  <conditionalFormatting sqref="E184:E190">
    <cfRule type="containsBlanks" dxfId="30" priority="14">
      <formula>LEN(TRIM(E184))=0</formula>
    </cfRule>
  </conditionalFormatting>
  <conditionalFormatting sqref="E192">
    <cfRule type="containsBlanks" dxfId="29" priority="12">
      <formula>LEN(TRIM(E192))=0</formula>
    </cfRule>
  </conditionalFormatting>
  <conditionalFormatting sqref="E194:E195">
    <cfRule type="containsBlanks" dxfId="28" priority="9">
      <formula>LEN(TRIM(E194))=0</formula>
    </cfRule>
  </conditionalFormatting>
  <conditionalFormatting sqref="E197">
    <cfRule type="containsBlanks" dxfId="27" priority="7">
      <formula>LEN(TRIM(E197))=0</formula>
    </cfRule>
  </conditionalFormatting>
  <conditionalFormatting sqref="E199">
    <cfRule type="containsBlanks" dxfId="26" priority="5">
      <formula>LEN(TRIM(E199))=0</formula>
    </cfRule>
  </conditionalFormatting>
  <conditionalFormatting sqref="E203">
    <cfRule type="containsBlanks" dxfId="25" priority="2">
      <formula>LEN(TRIM(E203))=0</formula>
    </cfRule>
  </conditionalFormatting>
  <conditionalFormatting sqref="E205">
    <cfRule type="containsBlanks" dxfId="24" priority="1">
      <formula>LEN(TRIM(E205))=0</formula>
    </cfRule>
  </conditionalFormatting>
  <pageMargins left="0.19685039370078741" right="0.19685039370078741" top="0.39370078740157483" bottom="0.39370078740157483" header="0.19685039370078741" footer="0.19685039370078741"/>
  <pageSetup paperSize="9" scale="86" firstPageNumber="2" orientation="landscape" useFirstPageNumber="1" r:id="rId1"/>
  <headerFooter>
    <oddFooter>&amp;C&amp;P</oddFooter>
  </headerFooter>
  <ignoredErrors>
    <ignoredError sqref="B20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2"/>
  <sheetViews>
    <sheetView showGridLines="0" zoomScaleNormal="100" workbookViewId="0">
      <selection activeCell="E51" sqref="E51"/>
    </sheetView>
  </sheetViews>
  <sheetFormatPr defaultColWidth="9.109375" defaultRowHeight="13.2" x14ac:dyDescent="0.25"/>
  <cols>
    <col min="1" max="1" width="83" style="1" customWidth="1"/>
    <col min="2" max="2" width="14.6640625" style="1" bestFit="1" customWidth="1"/>
    <col min="3" max="3" width="15.109375" style="1" bestFit="1" customWidth="1"/>
    <col min="4" max="5" width="14.6640625" style="1" bestFit="1" customWidth="1"/>
    <col min="6" max="7" width="8.5546875" style="1" bestFit="1" customWidth="1"/>
    <col min="8" max="16384" width="9.109375" style="1"/>
  </cols>
  <sheetData>
    <row r="2" spans="1:13" s="3" customFormat="1" ht="15.6" x14ac:dyDescent="0.3">
      <c r="A2" s="161" t="s">
        <v>258</v>
      </c>
      <c r="B2" s="161"/>
      <c r="C2" s="161"/>
      <c r="D2" s="161"/>
      <c r="E2" s="161"/>
      <c r="F2" s="161"/>
      <c r="G2" s="161"/>
    </row>
    <row r="3" spans="1:13" x14ac:dyDescent="0.25">
      <c r="A3" s="41"/>
      <c r="B3" s="41"/>
      <c r="C3" s="41"/>
      <c r="D3" s="41"/>
      <c r="E3" s="41"/>
      <c r="F3" s="41"/>
      <c r="G3" s="41"/>
    </row>
    <row r="4" spans="1:13" ht="39.6" x14ac:dyDescent="0.25">
      <c r="A4" s="52" t="s">
        <v>117</v>
      </c>
      <c r="B4" s="29" t="s">
        <v>296</v>
      </c>
      <c r="C4" s="29" t="s">
        <v>309</v>
      </c>
      <c r="D4" s="29" t="s">
        <v>310</v>
      </c>
      <c r="E4" s="29" t="s">
        <v>307</v>
      </c>
      <c r="F4" s="34" t="s">
        <v>185</v>
      </c>
      <c r="G4" s="34" t="s">
        <v>186</v>
      </c>
    </row>
    <row r="5" spans="1:13" s="4" customFormat="1" ht="10.199999999999999" x14ac:dyDescent="0.2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 t="s">
        <v>114</v>
      </c>
      <c r="G5" s="50" t="s">
        <v>115</v>
      </c>
    </row>
    <row r="6" spans="1:13" x14ac:dyDescent="0.25">
      <c r="A6" s="7" t="s">
        <v>118</v>
      </c>
      <c r="B6" s="7"/>
      <c r="C6" s="7"/>
      <c r="D6" s="7"/>
      <c r="E6" s="7"/>
      <c r="F6" s="7"/>
      <c r="G6" s="7"/>
    </row>
    <row r="7" spans="1:13" ht="15.6" x14ac:dyDescent="0.3">
      <c r="A7" s="45" t="s">
        <v>154</v>
      </c>
      <c r="B7" s="56">
        <f>B8</f>
        <v>16795.439999999999</v>
      </c>
      <c r="C7" s="56">
        <f t="shared" ref="C7:E7" si="0">C8</f>
        <v>12905</v>
      </c>
      <c r="D7" s="56">
        <f t="shared" si="0"/>
        <v>12905</v>
      </c>
      <c r="E7" s="56">
        <f t="shared" si="0"/>
        <v>8498.24</v>
      </c>
      <c r="F7" s="101">
        <f>IFERROR(E7/B7*100,"-")</f>
        <v>50.5984957821885</v>
      </c>
      <c r="G7" s="101">
        <f>IFERROR(E7/D7*100,"-")</f>
        <v>65.852305308020149</v>
      </c>
      <c r="I7" s="89" t="s">
        <v>254</v>
      </c>
      <c r="J7" s="90"/>
      <c r="K7" s="90"/>
      <c r="L7" s="90"/>
      <c r="M7" s="90"/>
    </row>
    <row r="8" spans="1:13" ht="15.6" x14ac:dyDescent="0.3">
      <c r="A8" s="46" t="s">
        <v>143</v>
      </c>
      <c r="B8" s="14">
        <v>16795.439999999999</v>
      </c>
      <c r="C8" s="14">
        <v>12905</v>
      </c>
      <c r="D8" s="14">
        <v>12905</v>
      </c>
      <c r="E8" s="14">
        <v>8498.24</v>
      </c>
      <c r="F8" s="96">
        <f t="shared" ref="F8:F25" si="1">IFERROR(E8/B8*100,"-")</f>
        <v>50.5984957821885</v>
      </c>
      <c r="G8" s="96">
        <f t="shared" ref="G8:G25" si="2">IFERROR(E8/D8*100,"-")</f>
        <v>65.852305308020149</v>
      </c>
      <c r="I8" s="89" t="s">
        <v>255</v>
      </c>
      <c r="J8" s="90"/>
      <c r="K8" s="90"/>
      <c r="L8" s="90"/>
      <c r="M8" s="90"/>
    </row>
    <row r="9" spans="1:13" ht="13.8" x14ac:dyDescent="0.3">
      <c r="A9" s="45" t="s">
        <v>155</v>
      </c>
      <c r="B9" s="56">
        <f>B10</f>
        <v>1695.5</v>
      </c>
      <c r="C9" s="56">
        <f t="shared" ref="C9:E9" si="3">C10</f>
        <v>9536</v>
      </c>
      <c r="D9" s="56">
        <f t="shared" si="3"/>
        <v>9536</v>
      </c>
      <c r="E9" s="56">
        <f t="shared" si="3"/>
        <v>2331.15</v>
      </c>
      <c r="F9" s="101">
        <f t="shared" si="1"/>
        <v>137.49041580654676</v>
      </c>
      <c r="G9" s="101">
        <f t="shared" si="2"/>
        <v>24.445784395973156</v>
      </c>
      <c r="I9" s="91" t="s">
        <v>256</v>
      </c>
    </row>
    <row r="10" spans="1:13" x14ac:dyDescent="0.25">
      <c r="A10" s="46" t="s">
        <v>150</v>
      </c>
      <c r="B10" s="14">
        <v>1695.5</v>
      </c>
      <c r="C10" s="14">
        <v>9536</v>
      </c>
      <c r="D10" s="14">
        <v>9536</v>
      </c>
      <c r="E10" s="14">
        <v>2331.15</v>
      </c>
      <c r="F10" s="96">
        <f t="shared" si="1"/>
        <v>137.49041580654676</v>
      </c>
      <c r="G10" s="96">
        <f t="shared" si="2"/>
        <v>24.445784395973156</v>
      </c>
    </row>
    <row r="11" spans="1:13" x14ac:dyDescent="0.25">
      <c r="A11" s="45" t="s">
        <v>156</v>
      </c>
      <c r="B11" s="56">
        <f>B12+B13</f>
        <v>48604.82</v>
      </c>
      <c r="C11" s="56">
        <f t="shared" ref="C11:E11" si="4">C12+C13</f>
        <v>80425</v>
      </c>
      <c r="D11" s="56">
        <f t="shared" si="4"/>
        <v>80425</v>
      </c>
      <c r="E11" s="56">
        <f t="shared" si="4"/>
        <v>49610.12</v>
      </c>
      <c r="F11" s="101">
        <f t="shared" si="1"/>
        <v>102.06831338949512</v>
      </c>
      <c r="G11" s="101">
        <f t="shared" si="2"/>
        <v>61.684948709978251</v>
      </c>
    </row>
    <row r="12" spans="1:13" x14ac:dyDescent="0.25">
      <c r="A12" s="46" t="s">
        <v>146</v>
      </c>
      <c r="B12" s="14">
        <v>1850.5</v>
      </c>
      <c r="C12" s="14">
        <v>11040</v>
      </c>
      <c r="D12" s="14">
        <v>11040</v>
      </c>
      <c r="E12" s="14">
        <v>600</v>
      </c>
      <c r="F12" s="96">
        <f t="shared" si="1"/>
        <v>32.423669278573357</v>
      </c>
      <c r="G12" s="96">
        <f t="shared" si="2"/>
        <v>5.4347826086956523</v>
      </c>
    </row>
    <row r="13" spans="1:13" x14ac:dyDescent="0.25">
      <c r="A13" s="46" t="s">
        <v>149</v>
      </c>
      <c r="B13" s="14">
        <v>46754.32</v>
      </c>
      <c r="C13" s="14">
        <v>69385</v>
      </c>
      <c r="D13" s="14">
        <v>69385</v>
      </c>
      <c r="E13" s="14">
        <v>49010.12</v>
      </c>
      <c r="F13" s="96">
        <f t="shared" si="1"/>
        <v>104.8247947997105</v>
      </c>
      <c r="G13" s="96">
        <f t="shared" si="2"/>
        <v>70.635036391150834</v>
      </c>
    </row>
    <row r="14" spans="1:13" x14ac:dyDescent="0.25">
      <c r="A14" s="45" t="s">
        <v>157</v>
      </c>
      <c r="B14" s="56">
        <f>B16+B17</f>
        <v>1080761.6299999999</v>
      </c>
      <c r="C14" s="56">
        <f t="shared" ref="C14:D14" si="5">C16+C17</f>
        <v>1860400</v>
      </c>
      <c r="D14" s="56">
        <f t="shared" si="5"/>
        <v>1860400</v>
      </c>
      <c r="E14" s="56">
        <f>E16+E17+E18</f>
        <v>943577.47000000009</v>
      </c>
      <c r="F14" s="101">
        <f t="shared" si="1"/>
        <v>87.30671443248778</v>
      </c>
      <c r="G14" s="101">
        <f t="shared" si="2"/>
        <v>50.719064179746297</v>
      </c>
    </row>
    <row r="15" spans="1:13" x14ac:dyDescent="0.25">
      <c r="A15" s="45" t="s">
        <v>311</v>
      </c>
      <c r="B15" s="56"/>
      <c r="C15" s="56">
        <v>13715</v>
      </c>
      <c r="D15" s="56">
        <v>13715</v>
      </c>
      <c r="E15" s="56"/>
      <c r="F15" s="101"/>
      <c r="G15" s="101"/>
    </row>
    <row r="16" spans="1:13" x14ac:dyDescent="0.25">
      <c r="A16" s="46" t="s">
        <v>147</v>
      </c>
      <c r="B16" s="14">
        <v>7781.2</v>
      </c>
      <c r="C16" s="14">
        <v>15000</v>
      </c>
      <c r="D16" s="14">
        <v>15000</v>
      </c>
      <c r="E16" s="14">
        <v>0</v>
      </c>
      <c r="F16" s="96">
        <f t="shared" si="1"/>
        <v>0</v>
      </c>
      <c r="G16" s="96">
        <f t="shared" si="2"/>
        <v>0</v>
      </c>
    </row>
    <row r="17" spans="1:7" x14ac:dyDescent="0.25">
      <c r="A17" s="46" t="s">
        <v>148</v>
      </c>
      <c r="B17" s="14">
        <v>1072980.43</v>
      </c>
      <c r="C17" s="14">
        <v>1845400</v>
      </c>
      <c r="D17" s="14">
        <v>1845400</v>
      </c>
      <c r="E17" s="14">
        <v>923240.3</v>
      </c>
      <c r="F17" s="96">
        <f t="shared" si="1"/>
        <v>86.044467744859062</v>
      </c>
      <c r="G17" s="96">
        <f t="shared" si="2"/>
        <v>50.029278205267161</v>
      </c>
    </row>
    <row r="18" spans="1:7" x14ac:dyDescent="0.25">
      <c r="A18" s="46" t="s">
        <v>312</v>
      </c>
      <c r="B18" s="14">
        <v>0</v>
      </c>
      <c r="C18" s="14">
        <v>26545</v>
      </c>
      <c r="D18" s="14">
        <v>26545</v>
      </c>
      <c r="E18" s="14">
        <v>20337.169999999998</v>
      </c>
      <c r="F18" s="96" t="str">
        <f t="shared" si="1"/>
        <v>-</v>
      </c>
      <c r="G18" s="96"/>
    </row>
    <row r="19" spans="1:7" x14ac:dyDescent="0.25">
      <c r="A19" s="45" t="s">
        <v>189</v>
      </c>
      <c r="B19" s="56">
        <f>B20</f>
        <v>1465</v>
      </c>
      <c r="C19" s="56">
        <f t="shared" ref="C19:E19" si="6">C20</f>
        <v>1328</v>
      </c>
      <c r="D19" s="56">
        <f t="shared" si="6"/>
        <v>1328</v>
      </c>
      <c r="E19" s="56">
        <f t="shared" si="6"/>
        <v>1196.67</v>
      </c>
      <c r="F19" s="101">
        <f t="shared" si="1"/>
        <v>81.683959044368606</v>
      </c>
      <c r="G19" s="101">
        <f t="shared" si="2"/>
        <v>90.110692771084345</v>
      </c>
    </row>
    <row r="20" spans="1:7" x14ac:dyDescent="0.25">
      <c r="A20" s="46" t="s">
        <v>188</v>
      </c>
      <c r="B20" s="14">
        <v>1465</v>
      </c>
      <c r="C20" s="14">
        <v>1328</v>
      </c>
      <c r="D20" s="14">
        <v>1328</v>
      </c>
      <c r="E20" s="14">
        <v>1196.67</v>
      </c>
      <c r="F20" s="96">
        <f t="shared" si="1"/>
        <v>81.683959044368606</v>
      </c>
      <c r="G20" s="96">
        <f t="shared" si="2"/>
        <v>90.110692771084345</v>
      </c>
    </row>
    <row r="21" spans="1:7" x14ac:dyDescent="0.25">
      <c r="A21" s="45" t="s">
        <v>213</v>
      </c>
      <c r="B21" s="56">
        <f>B22+B23</f>
        <v>0</v>
      </c>
      <c r="C21" s="56">
        <f t="shared" ref="C21:E21" si="7">C22+C23</f>
        <v>0</v>
      </c>
      <c r="D21" s="56">
        <f t="shared" si="7"/>
        <v>0</v>
      </c>
      <c r="E21" s="56">
        <f t="shared" si="7"/>
        <v>0</v>
      </c>
      <c r="F21" s="101" t="str">
        <f t="shared" si="1"/>
        <v>-</v>
      </c>
      <c r="G21" s="101" t="str">
        <f t="shared" si="2"/>
        <v>-</v>
      </c>
    </row>
    <row r="22" spans="1:7" x14ac:dyDescent="0.25">
      <c r="A22" s="46" t="s">
        <v>144</v>
      </c>
      <c r="B22" s="14">
        <v>0</v>
      </c>
      <c r="C22" s="14">
        <v>0</v>
      </c>
      <c r="D22" s="14">
        <v>0</v>
      </c>
      <c r="E22" s="14">
        <v>0</v>
      </c>
      <c r="F22" s="102" t="str">
        <f t="shared" si="1"/>
        <v>-</v>
      </c>
      <c r="G22" s="102" t="str">
        <f t="shared" si="2"/>
        <v>-</v>
      </c>
    </row>
    <row r="23" spans="1:7" x14ac:dyDescent="0.25">
      <c r="A23" s="46" t="s">
        <v>158</v>
      </c>
      <c r="B23" s="93">
        <v>0</v>
      </c>
      <c r="C23" s="93">
        <v>0</v>
      </c>
      <c r="D23" s="93">
        <v>0</v>
      </c>
      <c r="E23" s="93">
        <v>0</v>
      </c>
      <c r="F23" s="102" t="str">
        <f t="shared" si="1"/>
        <v>-</v>
      </c>
      <c r="G23" s="102" t="str">
        <f t="shared" si="2"/>
        <v>-</v>
      </c>
    </row>
    <row r="24" spans="1:7" x14ac:dyDescent="0.25">
      <c r="A24" s="46"/>
      <c r="B24" s="11"/>
      <c r="C24" s="11"/>
      <c r="D24" s="11"/>
      <c r="E24" s="11"/>
      <c r="F24" s="102"/>
      <c r="G24" s="102"/>
    </row>
    <row r="25" spans="1:7" x14ac:dyDescent="0.25">
      <c r="A25" s="54" t="s">
        <v>19</v>
      </c>
      <c r="B25" s="55">
        <f>B7+B9+B11+B14+B19+B21</f>
        <v>1149322.3899999999</v>
      </c>
      <c r="C25" s="55">
        <f>C7+C9+C11+C14+C19+C21+C15+C18</f>
        <v>2004854</v>
      </c>
      <c r="D25" s="55">
        <f>D7+D9+D11+D14+D19+D21+D15+D18</f>
        <v>2004854</v>
      </c>
      <c r="E25" s="55">
        <f>E7+E9+E11+E14+E19+E21</f>
        <v>1005213.6500000001</v>
      </c>
      <c r="F25" s="85">
        <f t="shared" si="1"/>
        <v>87.461417157286931</v>
      </c>
      <c r="G25" s="85">
        <f t="shared" si="2"/>
        <v>50.138995158749722</v>
      </c>
    </row>
    <row r="26" spans="1:7" s="5" customFormat="1" x14ac:dyDescent="0.25">
      <c r="B26" s="76"/>
      <c r="C26" s="76"/>
      <c r="D26" s="76"/>
      <c r="E26" s="76"/>
      <c r="F26" s="78"/>
      <c r="G26" s="78"/>
    </row>
    <row r="27" spans="1:7" x14ac:dyDescent="0.25">
      <c r="B27" s="59"/>
      <c r="C27" s="59"/>
      <c r="D27" s="59"/>
      <c r="E27" s="59"/>
      <c r="F27" s="40"/>
      <c r="G27" s="40"/>
    </row>
    <row r="28" spans="1:7" x14ac:dyDescent="0.25">
      <c r="B28" s="59"/>
      <c r="C28" s="59"/>
      <c r="D28" s="59"/>
      <c r="E28" s="59"/>
      <c r="F28" s="79"/>
      <c r="G28" s="79"/>
    </row>
    <row r="29" spans="1:7" x14ac:dyDescent="0.25">
      <c r="A29" s="7" t="s">
        <v>119</v>
      </c>
      <c r="B29" s="77"/>
      <c r="C29" s="77"/>
      <c r="D29" s="77"/>
      <c r="E29" s="77"/>
      <c r="F29" s="47"/>
      <c r="G29" s="47"/>
    </row>
    <row r="30" spans="1:7" x14ac:dyDescent="0.25">
      <c r="A30" s="45" t="s">
        <v>154</v>
      </c>
      <c r="B30" s="95">
        <f>B31</f>
        <v>13358.56</v>
      </c>
      <c r="C30" s="95">
        <f t="shared" ref="C30:E30" si="8">C31</f>
        <v>12905</v>
      </c>
      <c r="D30" s="95">
        <f t="shared" si="8"/>
        <v>12905</v>
      </c>
      <c r="E30" s="95">
        <f t="shared" si="8"/>
        <v>9898.24</v>
      </c>
      <c r="F30" s="95">
        <f t="shared" ref="F30:F50" si="9">IFERROR(E30/B30*100,"-")</f>
        <v>74.096609215364523</v>
      </c>
      <c r="G30" s="95">
        <f t="shared" ref="G30:G50" si="10">IFERROR(E30/D30*100,"-")</f>
        <v>76.700813638124757</v>
      </c>
    </row>
    <row r="31" spans="1:7" x14ac:dyDescent="0.25">
      <c r="A31" s="46" t="s">
        <v>143</v>
      </c>
      <c r="B31" s="96">
        <v>13358.56</v>
      </c>
      <c r="C31" s="96">
        <v>12905</v>
      </c>
      <c r="D31" s="96">
        <v>12905</v>
      </c>
      <c r="E31" s="96">
        <v>9898.24</v>
      </c>
      <c r="F31" s="96">
        <f t="shared" si="9"/>
        <v>74.096609215364523</v>
      </c>
      <c r="G31" s="96">
        <f t="shared" si="10"/>
        <v>76.700813638124757</v>
      </c>
    </row>
    <row r="32" spans="1:7" x14ac:dyDescent="0.25">
      <c r="A32" s="45" t="s">
        <v>155</v>
      </c>
      <c r="B32" s="95">
        <f>B33</f>
        <v>359.3</v>
      </c>
      <c r="C32" s="95">
        <f t="shared" ref="C32:E32" si="11">C33</f>
        <v>51047</v>
      </c>
      <c r="D32" s="95">
        <f t="shared" si="11"/>
        <v>51047</v>
      </c>
      <c r="E32" s="95">
        <f t="shared" si="11"/>
        <v>60</v>
      </c>
      <c r="F32" s="95">
        <f t="shared" si="9"/>
        <v>16.699137211244086</v>
      </c>
      <c r="G32" s="95">
        <f t="shared" si="10"/>
        <v>0.11753873880933256</v>
      </c>
    </row>
    <row r="33" spans="1:7" x14ac:dyDescent="0.25">
      <c r="A33" s="46" t="s">
        <v>150</v>
      </c>
      <c r="B33" s="96">
        <v>359.3</v>
      </c>
      <c r="C33" s="96">
        <v>51047</v>
      </c>
      <c r="D33" s="96">
        <v>51047</v>
      </c>
      <c r="E33" s="96">
        <v>60</v>
      </c>
      <c r="F33" s="96">
        <f t="shared" si="9"/>
        <v>16.699137211244086</v>
      </c>
      <c r="G33" s="96">
        <f t="shared" si="10"/>
        <v>0.11753873880933256</v>
      </c>
    </row>
    <row r="34" spans="1:7" x14ac:dyDescent="0.25">
      <c r="A34" s="45" t="s">
        <v>156</v>
      </c>
      <c r="B34" s="95">
        <f>B35+B36</f>
        <v>45195.61</v>
      </c>
      <c r="C34" s="95">
        <f t="shared" ref="C34:E34" si="12">C35+C36</f>
        <v>80425</v>
      </c>
      <c r="D34" s="95">
        <f t="shared" si="12"/>
        <v>80425</v>
      </c>
      <c r="E34" s="95">
        <f t="shared" si="12"/>
        <v>50744.42</v>
      </c>
      <c r="F34" s="101">
        <f t="shared" si="9"/>
        <v>112.27732073977981</v>
      </c>
      <c r="G34" s="101">
        <f t="shared" si="10"/>
        <v>63.095331053776803</v>
      </c>
    </row>
    <row r="35" spans="1:7" x14ac:dyDescent="0.25">
      <c r="A35" s="46" t="s">
        <v>146</v>
      </c>
      <c r="B35" s="96">
        <v>1231.75</v>
      </c>
      <c r="C35" s="96">
        <v>11040</v>
      </c>
      <c r="D35" s="96">
        <v>11040</v>
      </c>
      <c r="E35" s="96">
        <v>0</v>
      </c>
      <c r="F35" s="96">
        <f t="shared" si="9"/>
        <v>0</v>
      </c>
      <c r="G35" s="96">
        <f t="shared" si="10"/>
        <v>0</v>
      </c>
    </row>
    <row r="36" spans="1:7" x14ac:dyDescent="0.25">
      <c r="A36" s="46" t="s">
        <v>149</v>
      </c>
      <c r="B36" s="96">
        <v>43963.86</v>
      </c>
      <c r="C36" s="96">
        <v>69385</v>
      </c>
      <c r="D36" s="96">
        <v>69385</v>
      </c>
      <c r="E36" s="96">
        <v>50744.42</v>
      </c>
      <c r="F36" s="96">
        <f t="shared" si="9"/>
        <v>115.42303155364428</v>
      </c>
      <c r="G36" s="96">
        <f t="shared" si="10"/>
        <v>73.134567990199599</v>
      </c>
    </row>
    <row r="37" spans="1:7" x14ac:dyDescent="0.25">
      <c r="A37" s="45" t="s">
        <v>157</v>
      </c>
      <c r="B37" s="95">
        <f>B39+B40</f>
        <v>910857.82</v>
      </c>
      <c r="C37" s="95">
        <f t="shared" ref="C37:E37" si="13">C39+C40</f>
        <v>1881180</v>
      </c>
      <c r="D37" s="95">
        <f t="shared" si="13"/>
        <v>1881180</v>
      </c>
      <c r="E37" s="95">
        <f t="shared" si="13"/>
        <v>927138.71000000008</v>
      </c>
      <c r="F37" s="101">
        <f t="shared" si="9"/>
        <v>101.78742385941202</v>
      </c>
      <c r="G37" s="95">
        <v>0</v>
      </c>
    </row>
    <row r="38" spans="1:7" x14ac:dyDescent="0.25">
      <c r="A38" s="45" t="s">
        <v>311</v>
      </c>
      <c r="B38" s="95"/>
      <c r="C38" s="95">
        <v>13715</v>
      </c>
      <c r="D38" s="95">
        <v>13715</v>
      </c>
      <c r="E38" s="95"/>
      <c r="F38" s="101"/>
      <c r="G38" s="95"/>
    </row>
    <row r="39" spans="1:7" x14ac:dyDescent="0.25">
      <c r="A39" s="46" t="s">
        <v>147</v>
      </c>
      <c r="B39" s="96">
        <v>7781.2</v>
      </c>
      <c r="C39" s="96">
        <v>15000</v>
      </c>
      <c r="D39" s="96">
        <v>15000</v>
      </c>
      <c r="E39" s="96">
        <v>3126.06</v>
      </c>
      <c r="F39" s="96">
        <f t="shared" si="9"/>
        <v>40.174523209787694</v>
      </c>
      <c r="G39" s="96">
        <f t="shared" si="10"/>
        <v>20.840399999999999</v>
      </c>
    </row>
    <row r="40" spans="1:7" x14ac:dyDescent="0.25">
      <c r="A40" s="46" t="s">
        <v>148</v>
      </c>
      <c r="B40" s="96">
        <v>903076.62</v>
      </c>
      <c r="C40" s="96">
        <v>1866180</v>
      </c>
      <c r="D40" s="96">
        <v>1866180</v>
      </c>
      <c r="E40" s="96">
        <v>924012.65</v>
      </c>
      <c r="F40" s="96">
        <f t="shared" si="9"/>
        <v>102.31830052249609</v>
      </c>
      <c r="G40" s="96">
        <f t="shared" si="10"/>
        <v>49.513586577929246</v>
      </c>
    </row>
    <row r="41" spans="1:7" x14ac:dyDescent="0.25">
      <c r="A41" s="46" t="s">
        <v>313</v>
      </c>
      <c r="B41" s="96">
        <v>0</v>
      </c>
      <c r="C41" s="96">
        <v>26545</v>
      </c>
      <c r="D41" s="96">
        <v>26545</v>
      </c>
      <c r="E41" s="96">
        <v>21289.08</v>
      </c>
      <c r="F41" s="96" t="str">
        <f t="shared" si="9"/>
        <v>-</v>
      </c>
      <c r="G41" s="96">
        <f t="shared" si="10"/>
        <v>80.199962328122069</v>
      </c>
    </row>
    <row r="42" spans="1:7" x14ac:dyDescent="0.25">
      <c r="A42" s="45" t="s">
        <v>189</v>
      </c>
      <c r="B42" s="95">
        <f>B43</f>
        <v>2035</v>
      </c>
      <c r="C42" s="95">
        <f t="shared" ref="C42:E42" si="14">C43</f>
        <v>1328</v>
      </c>
      <c r="D42" s="95">
        <f t="shared" si="14"/>
        <v>1328</v>
      </c>
      <c r="E42" s="95">
        <f t="shared" si="14"/>
        <v>2679.39</v>
      </c>
      <c r="F42" s="101">
        <f t="shared" si="9"/>
        <v>131.66535626535625</v>
      </c>
      <c r="G42" s="101">
        <f t="shared" si="10"/>
        <v>201.76129518072287</v>
      </c>
    </row>
    <row r="43" spans="1:7" x14ac:dyDescent="0.25">
      <c r="A43" s="46" t="s">
        <v>188</v>
      </c>
      <c r="B43" s="96">
        <v>2035</v>
      </c>
      <c r="C43" s="96">
        <v>1328</v>
      </c>
      <c r="D43" s="96">
        <v>1328</v>
      </c>
      <c r="E43" s="96">
        <v>2679.39</v>
      </c>
      <c r="F43" s="96">
        <f t="shared" si="9"/>
        <v>131.66535626535625</v>
      </c>
      <c r="G43" s="96">
        <f t="shared" si="10"/>
        <v>201.76129518072287</v>
      </c>
    </row>
    <row r="44" spans="1:7" x14ac:dyDescent="0.25">
      <c r="A44" s="45" t="s">
        <v>213</v>
      </c>
      <c r="B44" s="95">
        <f>B45+B46</f>
        <v>0</v>
      </c>
      <c r="C44" s="95">
        <f t="shared" ref="C44:E44" si="15">C45+C46</f>
        <v>0</v>
      </c>
      <c r="D44" s="95">
        <f t="shared" si="15"/>
        <v>0</v>
      </c>
      <c r="E44" s="95">
        <f t="shared" si="15"/>
        <v>0</v>
      </c>
      <c r="F44" s="101" t="str">
        <f t="shared" si="9"/>
        <v>-</v>
      </c>
      <c r="G44" s="101" t="str">
        <f t="shared" si="10"/>
        <v>-</v>
      </c>
    </row>
    <row r="45" spans="1:7" x14ac:dyDescent="0.25">
      <c r="A45" s="46" t="s">
        <v>144</v>
      </c>
      <c r="B45" s="96">
        <v>0</v>
      </c>
      <c r="C45" s="96">
        <v>0</v>
      </c>
      <c r="D45" s="96">
        <v>0</v>
      </c>
      <c r="E45" s="96">
        <v>0</v>
      </c>
      <c r="F45" s="102" t="str">
        <f t="shared" si="9"/>
        <v>-</v>
      </c>
      <c r="G45" s="102" t="str">
        <f t="shared" si="10"/>
        <v>-</v>
      </c>
    </row>
    <row r="46" spans="1:7" x14ac:dyDescent="0.25">
      <c r="A46" s="46" t="s">
        <v>158</v>
      </c>
      <c r="B46" s="22">
        <v>0</v>
      </c>
      <c r="C46" s="22">
        <v>0</v>
      </c>
      <c r="D46" s="22">
        <v>0</v>
      </c>
      <c r="E46" s="22">
        <v>0</v>
      </c>
      <c r="F46" s="102" t="str">
        <f t="shared" si="9"/>
        <v>-</v>
      </c>
      <c r="G46" s="102" t="str">
        <f t="shared" si="10"/>
        <v>-</v>
      </c>
    </row>
    <row r="47" spans="1:7" x14ac:dyDescent="0.25">
      <c r="A47" s="45" t="s">
        <v>159</v>
      </c>
      <c r="B47" s="95">
        <f>B48</f>
        <v>0</v>
      </c>
      <c r="C47" s="95">
        <f t="shared" ref="C47:E47" si="16">C48</f>
        <v>0</v>
      </c>
      <c r="D47" s="95">
        <f t="shared" si="16"/>
        <v>0</v>
      </c>
      <c r="E47" s="95">
        <f t="shared" si="16"/>
        <v>0</v>
      </c>
      <c r="F47" s="101" t="str">
        <f t="shared" si="9"/>
        <v>-</v>
      </c>
      <c r="G47" s="101" t="str">
        <f t="shared" si="10"/>
        <v>-</v>
      </c>
    </row>
    <row r="48" spans="1:7" x14ac:dyDescent="0.25">
      <c r="A48" s="46" t="s">
        <v>145</v>
      </c>
      <c r="B48" s="22">
        <v>0</v>
      </c>
      <c r="C48" s="22">
        <v>0</v>
      </c>
      <c r="D48" s="22">
        <v>0</v>
      </c>
      <c r="E48" s="22">
        <v>0</v>
      </c>
      <c r="F48" s="102" t="str">
        <f t="shared" si="9"/>
        <v>-</v>
      </c>
      <c r="G48" s="102" t="str">
        <f t="shared" si="10"/>
        <v>-</v>
      </c>
    </row>
    <row r="49" spans="1:7" x14ac:dyDescent="0.25">
      <c r="A49" s="46"/>
      <c r="B49" s="96"/>
      <c r="C49" s="96"/>
      <c r="D49" s="96"/>
      <c r="E49" s="96"/>
      <c r="F49" s="102"/>
      <c r="G49" s="102"/>
    </row>
    <row r="50" spans="1:7" x14ac:dyDescent="0.25">
      <c r="A50" s="54" t="s">
        <v>102</v>
      </c>
      <c r="B50" s="98">
        <f>B30+B32+B34+B37+B42+B44+B47</f>
        <v>971806.28999999992</v>
      </c>
      <c r="C50" s="98">
        <f>C30+C32+C34+C37+C42+C44+C47+C38+C41</f>
        <v>2067145</v>
      </c>
      <c r="D50" s="98">
        <f>D30+D32+D34+D37+D42+D44+D47+D38+D41</f>
        <v>2067145</v>
      </c>
      <c r="E50" s="98">
        <f>E30+E32+E34+E37+E42+E44+E47+E41</f>
        <v>1011809.8400000001</v>
      </c>
      <c r="F50" s="98">
        <f t="shared" si="9"/>
        <v>104.11641192402656</v>
      </c>
      <c r="G50" s="98">
        <f t="shared" si="10"/>
        <v>48.947211734058335</v>
      </c>
    </row>
    <row r="52" spans="1:7" x14ac:dyDescent="0.25">
      <c r="B52" s="59"/>
      <c r="C52" s="59"/>
      <c r="D52" s="59"/>
      <c r="E52" s="59"/>
      <c r="F52" s="59"/>
      <c r="G52" s="59"/>
    </row>
  </sheetData>
  <mergeCells count="1">
    <mergeCell ref="A2:G2"/>
  </mergeCells>
  <conditionalFormatting sqref="B8:E8">
    <cfRule type="containsBlanks" dxfId="23" priority="13">
      <formula>LEN(TRIM(B8))=0</formula>
    </cfRule>
  </conditionalFormatting>
  <conditionalFormatting sqref="B10:E10">
    <cfRule type="containsBlanks" dxfId="22" priority="12">
      <formula>LEN(TRIM(B10))=0</formula>
    </cfRule>
  </conditionalFormatting>
  <conditionalFormatting sqref="B12:E13">
    <cfRule type="containsBlanks" dxfId="21" priority="11">
      <formula>LEN(TRIM(B12))=0</formula>
    </cfRule>
  </conditionalFormatting>
  <conditionalFormatting sqref="B16:E18">
    <cfRule type="containsBlanks" dxfId="20" priority="10">
      <formula>LEN(TRIM(B16))=0</formula>
    </cfRule>
  </conditionalFormatting>
  <conditionalFormatting sqref="B20:E20">
    <cfRule type="containsBlanks" dxfId="19" priority="9">
      <formula>LEN(TRIM(B20))=0</formula>
    </cfRule>
  </conditionalFormatting>
  <conditionalFormatting sqref="B22:E23">
    <cfRule type="containsBlanks" dxfId="18" priority="8">
      <formula>LEN(TRIM(B22))=0</formula>
    </cfRule>
  </conditionalFormatting>
  <conditionalFormatting sqref="B31:E31">
    <cfRule type="containsBlanks" dxfId="17" priority="7">
      <formula>LEN(TRIM(B31))=0</formula>
    </cfRule>
  </conditionalFormatting>
  <conditionalFormatting sqref="B33:E33">
    <cfRule type="containsBlanks" dxfId="16" priority="6">
      <formula>LEN(TRIM(B33))=0</formula>
    </cfRule>
  </conditionalFormatting>
  <conditionalFormatting sqref="B35:E36">
    <cfRule type="containsBlanks" dxfId="15" priority="5">
      <formula>LEN(TRIM(B35))=0</formula>
    </cfRule>
  </conditionalFormatting>
  <conditionalFormatting sqref="B39:E41">
    <cfRule type="containsBlanks" dxfId="14" priority="4">
      <formula>LEN(TRIM(B39))=0</formula>
    </cfRule>
  </conditionalFormatting>
  <conditionalFormatting sqref="B43:E43">
    <cfRule type="containsBlanks" dxfId="13" priority="3">
      <formula>LEN(TRIM(B43))=0</formula>
    </cfRule>
  </conditionalFormatting>
  <conditionalFormatting sqref="B45:E46">
    <cfRule type="containsBlanks" dxfId="12" priority="2">
      <formula>LEN(TRIM(B45))=0</formula>
    </cfRule>
  </conditionalFormatting>
  <conditionalFormatting sqref="B48:E48">
    <cfRule type="containsBlanks" dxfId="11" priority="1">
      <formula>LEN(TRIM(B48))=0</formula>
    </cfRule>
  </conditionalFormatting>
  <pageMargins left="0.19685039370078741" right="0.19685039370078741" top="0.39370078740157483" bottom="0.39370078740157483" header="0.19685039370078741" footer="0.19685039370078741"/>
  <pageSetup paperSize="9" scale="88" firstPageNumber="7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showGridLines="0" zoomScaleNormal="100" workbookViewId="0">
      <selection activeCell="F29" sqref="F29"/>
    </sheetView>
  </sheetViews>
  <sheetFormatPr defaultColWidth="9.109375" defaultRowHeight="13.2" x14ac:dyDescent="0.25"/>
  <cols>
    <col min="1" max="1" width="100.109375" style="1" customWidth="1"/>
    <col min="2" max="2" width="16.6640625" style="1" customWidth="1"/>
    <col min="3" max="3" width="15.33203125" style="1" bestFit="1" customWidth="1"/>
    <col min="4" max="4" width="15.88671875" style="1" bestFit="1" customWidth="1"/>
    <col min="5" max="5" width="16" style="1" customWidth="1"/>
    <col min="6" max="6" width="9.109375" style="1" bestFit="1" customWidth="1"/>
    <col min="7" max="7" width="8.5546875" style="1" bestFit="1" customWidth="1"/>
    <col min="8" max="16384" width="9.109375" style="1"/>
  </cols>
  <sheetData>
    <row r="1" spans="1:13" s="108" customFormat="1" ht="13.5" customHeight="1" x14ac:dyDescent="0.3">
      <c r="A1" s="161" t="s">
        <v>259</v>
      </c>
      <c r="B1" s="161"/>
      <c r="C1" s="161"/>
      <c r="D1" s="161"/>
      <c r="E1" s="161"/>
      <c r="F1" s="161"/>
      <c r="G1" s="161"/>
    </row>
    <row r="2" spans="1:13" ht="3.75" customHeight="1" x14ac:dyDescent="0.25">
      <c r="A2" s="41"/>
      <c r="B2" s="41"/>
      <c r="C2" s="41"/>
      <c r="D2" s="41"/>
      <c r="E2" s="41"/>
      <c r="F2" s="41"/>
      <c r="G2" s="41"/>
    </row>
    <row r="3" spans="1:13" ht="26.4" x14ac:dyDescent="0.25">
      <c r="A3" s="52" t="s">
        <v>120</v>
      </c>
      <c r="B3" s="29" t="s">
        <v>297</v>
      </c>
      <c r="C3" s="29" t="s">
        <v>314</v>
      </c>
      <c r="D3" s="29" t="s">
        <v>306</v>
      </c>
      <c r="E3" s="29" t="s">
        <v>315</v>
      </c>
      <c r="F3" s="34" t="s">
        <v>185</v>
      </c>
      <c r="G3" s="34" t="s">
        <v>186</v>
      </c>
    </row>
    <row r="4" spans="1:13" s="4" customFormat="1" ht="8.25" customHeight="1" x14ac:dyDescent="0.2">
      <c r="A4" s="50">
        <v>1</v>
      </c>
      <c r="B4" s="50">
        <v>2</v>
      </c>
      <c r="C4" s="50">
        <v>3</v>
      </c>
      <c r="D4" s="50">
        <v>4</v>
      </c>
      <c r="E4" s="50">
        <v>5</v>
      </c>
      <c r="F4" s="50" t="s">
        <v>114</v>
      </c>
      <c r="G4" s="50" t="s">
        <v>115</v>
      </c>
    </row>
    <row r="5" spans="1:13" x14ac:dyDescent="0.25">
      <c r="A5" s="7" t="s">
        <v>126</v>
      </c>
      <c r="B5" s="7"/>
      <c r="C5" s="7"/>
      <c r="D5" s="7"/>
      <c r="E5" s="7"/>
      <c r="F5" s="7"/>
      <c r="G5" s="7"/>
    </row>
    <row r="6" spans="1:13" ht="15.6" x14ac:dyDescent="0.3">
      <c r="A6" s="88" t="s">
        <v>121</v>
      </c>
      <c r="B6" s="105">
        <f>SUM(B7:B11)</f>
        <v>0</v>
      </c>
      <c r="C6" s="105">
        <f t="shared" ref="C6:E6" si="0">SUM(C7:C11)</f>
        <v>0</v>
      </c>
      <c r="D6" s="105">
        <f t="shared" si="0"/>
        <v>0</v>
      </c>
      <c r="E6" s="105">
        <f t="shared" si="0"/>
        <v>0</v>
      </c>
      <c r="F6" s="107" t="str">
        <f>IFERROR(E6/B6*100,"-")</f>
        <v>-</v>
      </c>
      <c r="G6" s="107" t="str">
        <f>IFERROR(E6/D6*100,"-")</f>
        <v>-</v>
      </c>
      <c r="I6" s="89" t="s">
        <v>254</v>
      </c>
      <c r="J6" s="90"/>
      <c r="K6" s="90"/>
      <c r="L6" s="90"/>
      <c r="M6" s="90"/>
    </row>
    <row r="7" spans="1:13" ht="15.6" x14ac:dyDescent="0.3">
      <c r="A7" s="49" t="s">
        <v>160</v>
      </c>
      <c r="B7" s="22">
        <v>0</v>
      </c>
      <c r="C7" s="22">
        <v>0</v>
      </c>
      <c r="D7" s="22">
        <v>0</v>
      </c>
      <c r="E7" s="22">
        <v>0</v>
      </c>
      <c r="F7" s="102" t="str">
        <f t="shared" ref="F7:F38" si="1">IFERROR(E7/B7*100,"-")</f>
        <v>-</v>
      </c>
      <c r="G7" s="102" t="str">
        <f t="shared" ref="G7:G38" si="2">IFERROR(E7/D7*100,"-")</f>
        <v>-</v>
      </c>
      <c r="I7" s="89" t="s">
        <v>255</v>
      </c>
      <c r="J7" s="90"/>
      <c r="K7" s="90"/>
      <c r="L7" s="90"/>
      <c r="M7" s="90"/>
    </row>
    <row r="8" spans="1:13" ht="13.8" x14ac:dyDescent="0.3">
      <c r="A8" s="49" t="s">
        <v>207</v>
      </c>
      <c r="B8" s="22">
        <v>0</v>
      </c>
      <c r="C8" s="22">
        <v>0</v>
      </c>
      <c r="D8" s="22">
        <v>0</v>
      </c>
      <c r="E8" s="22">
        <v>0</v>
      </c>
      <c r="F8" s="102" t="str">
        <f t="shared" si="1"/>
        <v>-</v>
      </c>
      <c r="G8" s="102" t="str">
        <f t="shared" si="2"/>
        <v>-</v>
      </c>
      <c r="I8" s="91" t="s">
        <v>256</v>
      </c>
    </row>
    <row r="9" spans="1:13" x14ac:dyDescent="0.25">
      <c r="A9" s="49" t="s">
        <v>161</v>
      </c>
      <c r="B9" s="22">
        <v>0</v>
      </c>
      <c r="C9" s="22">
        <v>0</v>
      </c>
      <c r="D9" s="22">
        <v>0</v>
      </c>
      <c r="E9" s="22">
        <v>0</v>
      </c>
      <c r="F9" s="102" t="str">
        <f t="shared" si="1"/>
        <v>-</v>
      </c>
      <c r="G9" s="102" t="str">
        <f t="shared" si="2"/>
        <v>-</v>
      </c>
    </row>
    <row r="10" spans="1:13" x14ac:dyDescent="0.25">
      <c r="A10" s="49" t="s">
        <v>162</v>
      </c>
      <c r="B10" s="22">
        <v>0</v>
      </c>
      <c r="C10" s="22">
        <v>0</v>
      </c>
      <c r="D10" s="22">
        <v>0</v>
      </c>
      <c r="E10" s="22">
        <v>0</v>
      </c>
      <c r="F10" s="102" t="str">
        <f t="shared" si="1"/>
        <v>-</v>
      </c>
      <c r="G10" s="102" t="str">
        <f t="shared" si="2"/>
        <v>-</v>
      </c>
    </row>
    <row r="11" spans="1:13" x14ac:dyDescent="0.25">
      <c r="A11" s="49" t="s">
        <v>163</v>
      </c>
      <c r="B11" s="22">
        <v>0</v>
      </c>
      <c r="C11" s="22">
        <v>0</v>
      </c>
      <c r="D11" s="22">
        <v>0</v>
      </c>
      <c r="E11" s="22">
        <v>0</v>
      </c>
      <c r="F11" s="102" t="str">
        <f t="shared" si="1"/>
        <v>-</v>
      </c>
      <c r="G11" s="102" t="str">
        <f t="shared" si="2"/>
        <v>-</v>
      </c>
    </row>
    <row r="12" spans="1:13" x14ac:dyDescent="0.25">
      <c r="A12" s="81" t="s">
        <v>122</v>
      </c>
      <c r="B12" s="105">
        <f>SUM(B13:B16)</f>
        <v>0</v>
      </c>
      <c r="C12" s="105">
        <f t="shared" ref="C12:E12" si="3">SUM(C13:C16)</f>
        <v>0</v>
      </c>
      <c r="D12" s="105">
        <f t="shared" si="3"/>
        <v>0</v>
      </c>
      <c r="E12" s="105">
        <f t="shared" si="3"/>
        <v>0</v>
      </c>
      <c r="F12" s="107" t="str">
        <f t="shared" si="1"/>
        <v>-</v>
      </c>
      <c r="G12" s="107" t="str">
        <f t="shared" si="2"/>
        <v>-</v>
      </c>
    </row>
    <row r="13" spans="1:13" x14ac:dyDescent="0.25">
      <c r="A13" s="49" t="s">
        <v>164</v>
      </c>
      <c r="B13" s="22">
        <v>0</v>
      </c>
      <c r="C13" s="22">
        <v>0</v>
      </c>
      <c r="D13" s="22">
        <v>0</v>
      </c>
      <c r="E13" s="22">
        <v>0</v>
      </c>
      <c r="F13" s="102" t="str">
        <f t="shared" si="1"/>
        <v>-</v>
      </c>
      <c r="G13" s="102" t="str">
        <f t="shared" si="2"/>
        <v>-</v>
      </c>
    </row>
    <row r="14" spans="1:13" x14ac:dyDescent="0.25">
      <c r="A14" s="49" t="s">
        <v>165</v>
      </c>
      <c r="B14" s="22">
        <v>0</v>
      </c>
      <c r="C14" s="22">
        <v>0</v>
      </c>
      <c r="D14" s="22">
        <v>0</v>
      </c>
      <c r="E14" s="22">
        <v>0</v>
      </c>
      <c r="F14" s="102" t="str">
        <f t="shared" si="1"/>
        <v>-</v>
      </c>
      <c r="G14" s="102" t="str">
        <f t="shared" si="2"/>
        <v>-</v>
      </c>
    </row>
    <row r="15" spans="1:13" x14ac:dyDescent="0.25">
      <c r="A15" s="49" t="s">
        <v>166</v>
      </c>
      <c r="B15" s="22">
        <v>0</v>
      </c>
      <c r="C15" s="22">
        <v>0</v>
      </c>
      <c r="D15" s="22">
        <v>0</v>
      </c>
      <c r="E15" s="22">
        <v>0</v>
      </c>
      <c r="F15" s="102" t="str">
        <f t="shared" si="1"/>
        <v>-</v>
      </c>
      <c r="G15" s="102" t="str">
        <f t="shared" si="2"/>
        <v>-</v>
      </c>
    </row>
    <row r="16" spans="1:13" x14ac:dyDescent="0.25">
      <c r="A16" s="49" t="s">
        <v>167</v>
      </c>
      <c r="B16" s="22">
        <v>0</v>
      </c>
      <c r="C16" s="22">
        <v>0</v>
      </c>
      <c r="D16" s="22">
        <v>0</v>
      </c>
      <c r="E16" s="22">
        <v>0</v>
      </c>
      <c r="F16" s="102" t="str">
        <f t="shared" si="1"/>
        <v>-</v>
      </c>
      <c r="G16" s="102" t="str">
        <f t="shared" si="2"/>
        <v>-</v>
      </c>
    </row>
    <row r="17" spans="1:7" x14ac:dyDescent="0.25">
      <c r="A17" s="81" t="s">
        <v>123</v>
      </c>
      <c r="B17" s="105">
        <f>SUM(B18:B23)</f>
        <v>0</v>
      </c>
      <c r="C17" s="105">
        <f t="shared" ref="C17:E17" si="4">SUM(C18:C23)</f>
        <v>0</v>
      </c>
      <c r="D17" s="105">
        <f t="shared" si="4"/>
        <v>0</v>
      </c>
      <c r="E17" s="105">
        <f t="shared" si="4"/>
        <v>0</v>
      </c>
      <c r="F17" s="107" t="str">
        <f t="shared" si="1"/>
        <v>-</v>
      </c>
      <c r="G17" s="107" t="str">
        <f t="shared" si="2"/>
        <v>-</v>
      </c>
    </row>
    <row r="18" spans="1:7" x14ac:dyDescent="0.25">
      <c r="A18" s="49" t="s">
        <v>168</v>
      </c>
      <c r="B18" s="22">
        <v>0</v>
      </c>
      <c r="C18" s="22">
        <v>0</v>
      </c>
      <c r="D18" s="22">
        <v>0</v>
      </c>
      <c r="E18" s="22">
        <v>0</v>
      </c>
      <c r="F18" s="102" t="str">
        <f t="shared" si="1"/>
        <v>-</v>
      </c>
      <c r="G18" s="102" t="str">
        <f t="shared" si="2"/>
        <v>-</v>
      </c>
    </row>
    <row r="19" spans="1:7" x14ac:dyDescent="0.25">
      <c r="A19" s="49" t="s">
        <v>169</v>
      </c>
      <c r="B19" s="22">
        <v>0</v>
      </c>
      <c r="C19" s="22">
        <v>0</v>
      </c>
      <c r="D19" s="22">
        <v>0</v>
      </c>
      <c r="E19" s="22">
        <v>0</v>
      </c>
      <c r="F19" s="102" t="str">
        <f t="shared" si="1"/>
        <v>-</v>
      </c>
      <c r="G19" s="102" t="str">
        <f t="shared" si="2"/>
        <v>-</v>
      </c>
    </row>
    <row r="20" spans="1:7" x14ac:dyDescent="0.25">
      <c r="A20" s="49" t="s">
        <v>208</v>
      </c>
      <c r="B20" s="22">
        <v>0</v>
      </c>
      <c r="C20" s="22">
        <v>0</v>
      </c>
      <c r="D20" s="22">
        <v>0</v>
      </c>
      <c r="E20" s="22">
        <v>0</v>
      </c>
      <c r="F20" s="102" t="str">
        <f t="shared" si="1"/>
        <v>-</v>
      </c>
      <c r="G20" s="102" t="str">
        <f t="shared" si="2"/>
        <v>-</v>
      </c>
    </row>
    <row r="21" spans="1:7" s="5" customFormat="1" x14ac:dyDescent="0.25">
      <c r="A21" s="49" t="s">
        <v>170</v>
      </c>
      <c r="B21" s="22">
        <v>0</v>
      </c>
      <c r="C21" s="22">
        <v>0</v>
      </c>
      <c r="D21" s="22">
        <v>0</v>
      </c>
      <c r="E21" s="22">
        <v>0</v>
      </c>
      <c r="F21" s="102" t="str">
        <f t="shared" si="1"/>
        <v>-</v>
      </c>
      <c r="G21" s="102" t="str">
        <f t="shared" si="2"/>
        <v>-</v>
      </c>
    </row>
    <row r="22" spans="1:7" x14ac:dyDescent="0.25">
      <c r="A22" s="49" t="s">
        <v>171</v>
      </c>
      <c r="B22" s="22">
        <v>0</v>
      </c>
      <c r="C22" s="22">
        <v>0</v>
      </c>
      <c r="D22" s="22">
        <v>0</v>
      </c>
      <c r="E22" s="22">
        <v>0</v>
      </c>
      <c r="F22" s="102" t="str">
        <f t="shared" si="1"/>
        <v>-</v>
      </c>
      <c r="G22" s="102" t="str">
        <f t="shared" si="2"/>
        <v>-</v>
      </c>
    </row>
    <row r="23" spans="1:7" x14ac:dyDescent="0.25">
      <c r="A23" s="49" t="s">
        <v>172</v>
      </c>
      <c r="B23" s="22">
        <v>0</v>
      </c>
      <c r="C23" s="22">
        <v>0</v>
      </c>
      <c r="D23" s="22">
        <v>0</v>
      </c>
      <c r="E23" s="22">
        <v>0</v>
      </c>
      <c r="F23" s="102" t="str">
        <f t="shared" si="1"/>
        <v>-</v>
      </c>
      <c r="G23" s="102" t="str">
        <f t="shared" si="2"/>
        <v>-</v>
      </c>
    </row>
    <row r="24" spans="1:7" x14ac:dyDescent="0.25">
      <c r="A24" s="81" t="s">
        <v>124</v>
      </c>
      <c r="B24" s="105">
        <f>SUM(B25:B31)</f>
        <v>971806.29</v>
      </c>
      <c r="C24" s="105">
        <f t="shared" ref="C24:E24" si="5">SUM(C25:C31)</f>
        <v>2067145</v>
      </c>
      <c r="D24" s="105">
        <f t="shared" si="5"/>
        <v>2067145</v>
      </c>
      <c r="E24" s="105">
        <f t="shared" si="5"/>
        <v>1011809.8400000001</v>
      </c>
      <c r="F24" s="105">
        <f t="shared" si="1"/>
        <v>104.11641192402654</v>
      </c>
      <c r="G24" s="105">
        <f t="shared" si="2"/>
        <v>48.947211734058335</v>
      </c>
    </row>
    <row r="25" spans="1:7" x14ac:dyDescent="0.25">
      <c r="A25" s="49" t="s">
        <v>173</v>
      </c>
      <c r="B25" s="96">
        <v>971806.29</v>
      </c>
      <c r="C25" s="96">
        <v>2051675</v>
      </c>
      <c r="D25" s="96">
        <v>2051675</v>
      </c>
      <c r="E25" s="96">
        <v>1008683.78</v>
      </c>
      <c r="F25" s="96">
        <f t="shared" si="1"/>
        <v>103.79473670622157</v>
      </c>
      <c r="G25" s="105">
        <f t="shared" si="2"/>
        <v>49.16391631228143</v>
      </c>
    </row>
    <row r="26" spans="1:7" x14ac:dyDescent="0.25">
      <c r="A26" s="49" t="s">
        <v>174</v>
      </c>
      <c r="B26" s="22">
        <v>0</v>
      </c>
      <c r="C26" s="22">
        <v>0</v>
      </c>
      <c r="D26" s="22">
        <v>0</v>
      </c>
      <c r="E26" s="22">
        <v>0</v>
      </c>
      <c r="F26" s="102" t="str">
        <f t="shared" si="1"/>
        <v>-</v>
      </c>
      <c r="G26" s="102" t="str">
        <f t="shared" si="2"/>
        <v>-</v>
      </c>
    </row>
    <row r="27" spans="1:7" x14ac:dyDescent="0.25">
      <c r="A27" s="49" t="s">
        <v>175</v>
      </c>
      <c r="B27" s="22">
        <v>0</v>
      </c>
      <c r="C27" s="22">
        <v>0</v>
      </c>
      <c r="D27" s="22">
        <v>0</v>
      </c>
      <c r="E27" s="22">
        <v>0</v>
      </c>
      <c r="F27" s="102" t="str">
        <f t="shared" si="1"/>
        <v>-</v>
      </c>
      <c r="G27" s="102" t="str">
        <f t="shared" si="2"/>
        <v>-</v>
      </c>
    </row>
    <row r="28" spans="1:7" x14ac:dyDescent="0.25">
      <c r="A28" s="49" t="s">
        <v>176</v>
      </c>
      <c r="B28" s="22">
        <v>0</v>
      </c>
      <c r="C28" s="22">
        <v>90</v>
      </c>
      <c r="D28" s="22">
        <v>90</v>
      </c>
      <c r="E28" s="22">
        <v>0</v>
      </c>
      <c r="F28" s="102" t="str">
        <f t="shared" si="1"/>
        <v>-</v>
      </c>
      <c r="G28" s="102">
        <f t="shared" si="2"/>
        <v>0</v>
      </c>
    </row>
    <row r="29" spans="1:7" x14ac:dyDescent="0.25">
      <c r="A29" s="49" t="s">
        <v>177</v>
      </c>
      <c r="B29" s="96">
        <v>0</v>
      </c>
      <c r="C29" s="96">
        <v>15000</v>
      </c>
      <c r="D29" s="96">
        <v>15000</v>
      </c>
      <c r="E29" s="96">
        <v>3126.06</v>
      </c>
      <c r="F29" s="102" t="str">
        <f t="shared" si="1"/>
        <v>-</v>
      </c>
      <c r="G29" s="102">
        <f t="shared" si="2"/>
        <v>20.840399999999999</v>
      </c>
    </row>
    <row r="30" spans="1:7" x14ac:dyDescent="0.25">
      <c r="A30" s="49" t="s">
        <v>178</v>
      </c>
      <c r="B30" s="22">
        <v>0</v>
      </c>
      <c r="C30" s="22">
        <v>0</v>
      </c>
      <c r="D30" s="22">
        <v>0</v>
      </c>
      <c r="E30" s="22">
        <v>0</v>
      </c>
      <c r="F30" s="102" t="str">
        <f t="shared" si="1"/>
        <v>-</v>
      </c>
      <c r="G30" s="102" t="str">
        <f t="shared" si="2"/>
        <v>-</v>
      </c>
    </row>
    <row r="31" spans="1:7" x14ac:dyDescent="0.25">
      <c r="A31" s="49" t="s">
        <v>179</v>
      </c>
      <c r="B31" s="22">
        <v>0</v>
      </c>
      <c r="C31" s="22">
        <v>380</v>
      </c>
      <c r="D31" s="22">
        <v>380</v>
      </c>
      <c r="E31" s="22">
        <v>0</v>
      </c>
      <c r="F31" s="102" t="str">
        <f t="shared" si="1"/>
        <v>-</v>
      </c>
      <c r="G31" s="102">
        <f t="shared" si="2"/>
        <v>0</v>
      </c>
    </row>
    <row r="32" spans="1:7" x14ac:dyDescent="0.25">
      <c r="A32" s="81" t="s">
        <v>125</v>
      </c>
      <c r="B32" s="105">
        <f>SUM(B33:B36)</f>
        <v>0</v>
      </c>
      <c r="C32" s="105">
        <f t="shared" ref="C32:E32" si="6">SUM(C33:C36)</f>
        <v>0</v>
      </c>
      <c r="D32" s="105">
        <f t="shared" si="6"/>
        <v>0</v>
      </c>
      <c r="E32" s="105">
        <f t="shared" si="6"/>
        <v>0</v>
      </c>
      <c r="F32" s="107" t="str">
        <f t="shared" si="1"/>
        <v>-</v>
      </c>
      <c r="G32" s="107" t="str">
        <f t="shared" si="2"/>
        <v>-</v>
      </c>
    </row>
    <row r="33" spans="1:7" x14ac:dyDescent="0.25">
      <c r="A33" s="49" t="s">
        <v>180</v>
      </c>
      <c r="B33" s="22">
        <v>0</v>
      </c>
      <c r="C33" s="22">
        <v>0</v>
      </c>
      <c r="D33" s="22">
        <v>0</v>
      </c>
      <c r="E33" s="22">
        <v>0</v>
      </c>
      <c r="F33" s="102" t="str">
        <f t="shared" si="1"/>
        <v>-</v>
      </c>
      <c r="G33" s="102" t="str">
        <f t="shared" si="2"/>
        <v>-</v>
      </c>
    </row>
    <row r="34" spans="1:7" s="5" customFormat="1" x14ac:dyDescent="0.25">
      <c r="A34" s="49" t="s">
        <v>181</v>
      </c>
      <c r="B34" s="22">
        <v>0</v>
      </c>
      <c r="C34" s="22">
        <v>0</v>
      </c>
      <c r="D34" s="22">
        <v>0</v>
      </c>
      <c r="E34" s="22">
        <v>0</v>
      </c>
      <c r="F34" s="102" t="str">
        <f t="shared" si="1"/>
        <v>-</v>
      </c>
      <c r="G34" s="102" t="str">
        <f t="shared" si="2"/>
        <v>-</v>
      </c>
    </row>
    <row r="35" spans="1:7" x14ac:dyDescent="0.25">
      <c r="A35" s="49" t="s">
        <v>182</v>
      </c>
      <c r="B35" s="22">
        <v>0</v>
      </c>
      <c r="C35" s="22">
        <v>0</v>
      </c>
      <c r="D35" s="22">
        <v>0</v>
      </c>
      <c r="E35" s="22">
        <v>0</v>
      </c>
      <c r="F35" s="102" t="str">
        <f t="shared" si="1"/>
        <v>-</v>
      </c>
      <c r="G35" s="102" t="str">
        <f t="shared" si="2"/>
        <v>-</v>
      </c>
    </row>
    <row r="36" spans="1:7" x14ac:dyDescent="0.25">
      <c r="A36" s="49" t="s">
        <v>183</v>
      </c>
      <c r="B36" s="22">
        <v>0</v>
      </c>
      <c r="C36" s="22">
        <v>0</v>
      </c>
      <c r="D36" s="22">
        <v>0</v>
      </c>
      <c r="E36" s="22">
        <v>0</v>
      </c>
      <c r="F36" s="102" t="str">
        <f t="shared" si="1"/>
        <v>-</v>
      </c>
      <c r="G36" s="102" t="str">
        <f t="shared" si="2"/>
        <v>-</v>
      </c>
    </row>
    <row r="37" spans="1:7" x14ac:dyDescent="0.25">
      <c r="B37" s="99"/>
      <c r="C37" s="99"/>
      <c r="D37" s="99"/>
      <c r="E37" s="99"/>
      <c r="F37" s="103"/>
      <c r="G37" s="103"/>
    </row>
    <row r="38" spans="1:7" x14ac:dyDescent="0.25">
      <c r="A38" s="80" t="s">
        <v>102</v>
      </c>
      <c r="B38" s="106">
        <f>B6+B12+B17+B24+B32</f>
        <v>971806.29</v>
      </c>
      <c r="C38" s="106">
        <f t="shared" ref="C38:E38" si="7">C6+C12+C17+C24+C32</f>
        <v>2067145</v>
      </c>
      <c r="D38" s="106">
        <f t="shared" si="7"/>
        <v>2067145</v>
      </c>
      <c r="E38" s="106">
        <f t="shared" si="7"/>
        <v>1011809.8400000001</v>
      </c>
      <c r="F38" s="106">
        <f t="shared" si="1"/>
        <v>104.11641192402654</v>
      </c>
      <c r="G38" s="106">
        <f t="shared" si="2"/>
        <v>48.947211734058335</v>
      </c>
    </row>
    <row r="40" spans="1:7" x14ac:dyDescent="0.25">
      <c r="B40" s="59"/>
      <c r="C40" s="59"/>
      <c r="D40" s="59"/>
      <c r="E40" s="59"/>
      <c r="F40" s="59"/>
      <c r="G40" s="59"/>
    </row>
  </sheetData>
  <mergeCells count="1">
    <mergeCell ref="A1:G1"/>
  </mergeCells>
  <conditionalFormatting sqref="B7:E11">
    <cfRule type="containsBlanks" dxfId="10" priority="5">
      <formula>LEN(TRIM(B7))=0</formula>
    </cfRule>
  </conditionalFormatting>
  <conditionalFormatting sqref="B13:E16">
    <cfRule type="containsBlanks" dxfId="9" priority="4">
      <formula>LEN(TRIM(B13))=0</formula>
    </cfRule>
  </conditionalFormatting>
  <conditionalFormatting sqref="B18:E23">
    <cfRule type="containsBlanks" dxfId="8" priority="3">
      <formula>LEN(TRIM(B18))=0</formula>
    </cfRule>
  </conditionalFormatting>
  <conditionalFormatting sqref="B25:E31">
    <cfRule type="containsBlanks" dxfId="7" priority="2">
      <formula>LEN(TRIM(B25))=0</formula>
    </cfRule>
  </conditionalFormatting>
  <conditionalFormatting sqref="B33:E36">
    <cfRule type="containsBlanks" dxfId="6" priority="1">
      <formula>LEN(TRIM(B33))=0</formula>
    </cfRule>
  </conditionalFormatting>
  <pageMargins left="0.19685039370078741" right="0.19685039370078741" top="0.39370078740157483" bottom="0.39370078740157483" header="0.19685039370078741" footer="0.19685039370078741"/>
  <pageSetup paperSize="9" scale="78" firstPageNumber="8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8"/>
  <sheetViews>
    <sheetView showGridLines="0" zoomScaleNormal="100" workbookViewId="0">
      <selection activeCell="E5" sqref="E5"/>
    </sheetView>
  </sheetViews>
  <sheetFormatPr defaultColWidth="9.109375" defaultRowHeight="13.2" x14ac:dyDescent="0.25"/>
  <cols>
    <col min="1" max="1" width="73.6640625" style="1" customWidth="1"/>
    <col min="2" max="3" width="17.33203125" style="1" customWidth="1"/>
    <col min="4" max="4" width="17.6640625" style="1" customWidth="1"/>
    <col min="5" max="5" width="17.33203125" style="1" customWidth="1"/>
    <col min="6" max="6" width="11.109375" style="1" bestFit="1" customWidth="1"/>
    <col min="7" max="7" width="10" style="1" bestFit="1" customWidth="1"/>
    <col min="8" max="16384" width="9.109375" style="1"/>
  </cols>
  <sheetData>
    <row r="1" spans="1:13" s="108" customFormat="1" ht="15.6" x14ac:dyDescent="0.3">
      <c r="A1" s="114" t="s">
        <v>103</v>
      </c>
      <c r="G1" s="115"/>
    </row>
    <row r="3" spans="1:13" s="108" customFormat="1" ht="15.6" x14ac:dyDescent="0.3">
      <c r="A3" s="161" t="s">
        <v>260</v>
      </c>
      <c r="B3" s="161"/>
      <c r="C3" s="161"/>
      <c r="D3" s="161"/>
      <c r="E3" s="161"/>
      <c r="F3" s="161"/>
      <c r="G3" s="161"/>
    </row>
    <row r="4" spans="1:13" x14ac:dyDescent="0.25">
      <c r="A4" s="41"/>
      <c r="B4" s="41"/>
      <c r="C4" s="41"/>
      <c r="D4" s="41"/>
      <c r="E4" s="41"/>
      <c r="F4" s="41"/>
      <c r="G4" s="41"/>
    </row>
    <row r="5" spans="1:13" ht="39.6" x14ac:dyDescent="0.25">
      <c r="A5" s="52" t="s">
        <v>127</v>
      </c>
      <c r="B5" s="29" t="s">
        <v>296</v>
      </c>
      <c r="C5" s="29" t="s">
        <v>309</v>
      </c>
      <c r="D5" s="29" t="s">
        <v>306</v>
      </c>
      <c r="E5" s="29" t="s">
        <v>307</v>
      </c>
      <c r="F5" s="34" t="s">
        <v>185</v>
      </c>
      <c r="G5" s="34" t="s">
        <v>186</v>
      </c>
    </row>
    <row r="6" spans="1:13" s="4" customFormat="1" ht="10.199999999999999" x14ac:dyDescent="0.2">
      <c r="A6" s="50">
        <v>1</v>
      </c>
      <c r="B6" s="50">
        <v>2</v>
      </c>
      <c r="C6" s="50">
        <v>3</v>
      </c>
      <c r="D6" s="50">
        <v>4</v>
      </c>
      <c r="E6" s="50">
        <v>5</v>
      </c>
      <c r="F6" s="50" t="s">
        <v>114</v>
      </c>
      <c r="G6" s="50" t="s">
        <v>115</v>
      </c>
    </row>
    <row r="7" spans="1:13" x14ac:dyDescent="0.25">
      <c r="A7" s="7" t="s">
        <v>104</v>
      </c>
      <c r="B7" s="43"/>
      <c r="C7" s="43"/>
      <c r="D7" s="43"/>
      <c r="E7" s="43"/>
      <c r="F7" s="44"/>
      <c r="G7" s="83"/>
    </row>
    <row r="8" spans="1:13" ht="15.6" x14ac:dyDescent="0.3">
      <c r="A8" s="48" t="s">
        <v>105</v>
      </c>
      <c r="B8" s="95">
        <f>B9+B11</f>
        <v>0</v>
      </c>
      <c r="C8" s="95">
        <f t="shared" ref="C8:E8" si="0">C9+C11</f>
        <v>0</v>
      </c>
      <c r="D8" s="95">
        <f t="shared" si="0"/>
        <v>0</v>
      </c>
      <c r="E8" s="95">
        <f t="shared" si="0"/>
        <v>0</v>
      </c>
      <c r="F8" s="101" t="str">
        <f>IFERROR(E8/B8*100,"-")</f>
        <v>-</v>
      </c>
      <c r="G8" s="101" t="str">
        <f>IFERROR(E8/D8*100,"-")</f>
        <v>-</v>
      </c>
      <c r="I8" s="89" t="s">
        <v>254</v>
      </c>
      <c r="J8" s="90"/>
      <c r="K8" s="90"/>
      <c r="L8" s="90"/>
      <c r="M8" s="90"/>
    </row>
    <row r="9" spans="1:13" ht="27" x14ac:dyDescent="0.3">
      <c r="A9" s="45" t="s">
        <v>184</v>
      </c>
      <c r="B9" s="95">
        <f>B10</f>
        <v>0</v>
      </c>
      <c r="C9" s="95">
        <f t="shared" ref="C9:E9" si="1">C10</f>
        <v>0</v>
      </c>
      <c r="D9" s="95">
        <f t="shared" si="1"/>
        <v>0</v>
      </c>
      <c r="E9" s="95">
        <f t="shared" si="1"/>
        <v>0</v>
      </c>
      <c r="F9" s="101" t="str">
        <f t="shared" ref="F9:F24" si="2">IFERROR(E9/B9*100,"-")</f>
        <v>-</v>
      </c>
      <c r="G9" s="101" t="str">
        <f t="shared" ref="G9:G24" si="3">IFERROR(E9/D9*100,"-")</f>
        <v>-</v>
      </c>
      <c r="I9" s="89" t="s">
        <v>255</v>
      </c>
      <c r="J9" s="90"/>
      <c r="K9" s="90"/>
      <c r="L9" s="90"/>
      <c r="M9" s="90"/>
    </row>
    <row r="10" spans="1:13" s="5" customFormat="1" ht="13.8" x14ac:dyDescent="0.3">
      <c r="A10" s="46" t="s">
        <v>190</v>
      </c>
      <c r="B10" s="22">
        <v>0</v>
      </c>
      <c r="C10" s="22">
        <v>0</v>
      </c>
      <c r="D10" s="22">
        <v>0</v>
      </c>
      <c r="E10" s="22">
        <v>0</v>
      </c>
      <c r="F10" s="102" t="str">
        <f t="shared" si="2"/>
        <v>-</v>
      </c>
      <c r="G10" s="101" t="str">
        <f t="shared" si="3"/>
        <v>-</v>
      </c>
      <c r="I10" s="91" t="s">
        <v>256</v>
      </c>
    </row>
    <row r="11" spans="1:13" s="5" customFormat="1" ht="26.4" x14ac:dyDescent="0.25">
      <c r="A11" s="45" t="s">
        <v>106</v>
      </c>
      <c r="B11" s="95">
        <f>B12</f>
        <v>0</v>
      </c>
      <c r="C11" s="95">
        <f t="shared" ref="C11:E11" si="4">C12</f>
        <v>0</v>
      </c>
      <c r="D11" s="95">
        <f t="shared" si="4"/>
        <v>0</v>
      </c>
      <c r="E11" s="95">
        <f t="shared" si="4"/>
        <v>0</v>
      </c>
      <c r="F11" s="101" t="str">
        <f t="shared" si="2"/>
        <v>-</v>
      </c>
      <c r="G11" s="101" t="str">
        <f t="shared" si="3"/>
        <v>-</v>
      </c>
    </row>
    <row r="12" spans="1:13" x14ac:dyDescent="0.25">
      <c r="A12" s="46" t="s">
        <v>191</v>
      </c>
      <c r="B12" s="22">
        <v>0</v>
      </c>
      <c r="C12" s="22">
        <v>0</v>
      </c>
      <c r="D12" s="22">
        <v>0</v>
      </c>
      <c r="E12" s="22">
        <v>0</v>
      </c>
      <c r="F12" s="102" t="str">
        <f t="shared" si="2"/>
        <v>-</v>
      </c>
      <c r="G12" s="101" t="str">
        <f t="shared" si="3"/>
        <v>-</v>
      </c>
    </row>
    <row r="13" spans="1:13" x14ac:dyDescent="0.25">
      <c r="A13" s="46"/>
      <c r="B13" s="96"/>
      <c r="C13" s="96"/>
      <c r="D13" s="96"/>
      <c r="E13" s="96"/>
      <c r="F13" s="102"/>
      <c r="G13" s="101"/>
    </row>
    <row r="14" spans="1:13" x14ac:dyDescent="0.25">
      <c r="A14" s="54" t="s">
        <v>107</v>
      </c>
      <c r="B14" s="98">
        <f>B8</f>
        <v>0</v>
      </c>
      <c r="C14" s="98">
        <f t="shared" ref="C14:E14" si="5">C8</f>
        <v>0</v>
      </c>
      <c r="D14" s="98">
        <f t="shared" si="5"/>
        <v>0</v>
      </c>
      <c r="E14" s="98">
        <f t="shared" si="5"/>
        <v>0</v>
      </c>
      <c r="F14" s="85" t="str">
        <f t="shared" si="2"/>
        <v>-</v>
      </c>
      <c r="G14" s="85" t="str">
        <f t="shared" si="3"/>
        <v>-</v>
      </c>
    </row>
    <row r="15" spans="1:13" x14ac:dyDescent="0.25">
      <c r="A15" s="49"/>
      <c r="B15" s="99"/>
      <c r="C15" s="99"/>
      <c r="D15" s="99"/>
      <c r="E15" s="99"/>
      <c r="F15" s="103"/>
      <c r="G15" s="104"/>
    </row>
    <row r="16" spans="1:13" x14ac:dyDescent="0.25">
      <c r="A16" s="7" t="s">
        <v>108</v>
      </c>
      <c r="B16" s="94"/>
      <c r="C16" s="94"/>
      <c r="D16" s="94"/>
      <c r="E16" s="94"/>
      <c r="F16" s="100" t="str">
        <f t="shared" si="2"/>
        <v>-</v>
      </c>
      <c r="G16" s="100" t="str">
        <f t="shared" si="3"/>
        <v>-</v>
      </c>
    </row>
    <row r="17" spans="1:7" x14ac:dyDescent="0.25">
      <c r="A17" s="48" t="s">
        <v>109</v>
      </c>
      <c r="B17" s="95">
        <f>B18+B20</f>
        <v>0</v>
      </c>
      <c r="C17" s="95">
        <f t="shared" ref="C17:E17" si="6">C18+C20</f>
        <v>0</v>
      </c>
      <c r="D17" s="95">
        <f t="shared" si="6"/>
        <v>0</v>
      </c>
      <c r="E17" s="95">
        <f t="shared" si="6"/>
        <v>0</v>
      </c>
      <c r="F17" s="101" t="str">
        <f t="shared" si="2"/>
        <v>-</v>
      </c>
      <c r="G17" s="101" t="str">
        <f t="shared" si="3"/>
        <v>-</v>
      </c>
    </row>
    <row r="18" spans="1:7" ht="26.4" x14ac:dyDescent="0.25">
      <c r="A18" s="45" t="s">
        <v>209</v>
      </c>
      <c r="B18" s="95">
        <f>B19</f>
        <v>0</v>
      </c>
      <c r="C18" s="95">
        <f t="shared" ref="C18:E18" si="7">C19</f>
        <v>0</v>
      </c>
      <c r="D18" s="95">
        <f t="shared" si="7"/>
        <v>0</v>
      </c>
      <c r="E18" s="95">
        <f t="shared" si="7"/>
        <v>0</v>
      </c>
      <c r="F18" s="101" t="str">
        <f t="shared" si="2"/>
        <v>-</v>
      </c>
      <c r="G18" s="101" t="str">
        <f t="shared" si="3"/>
        <v>-</v>
      </c>
    </row>
    <row r="19" spans="1:7" x14ac:dyDescent="0.25">
      <c r="A19" s="46" t="s">
        <v>210</v>
      </c>
      <c r="B19" s="22">
        <v>0</v>
      </c>
      <c r="C19" s="22">
        <v>0</v>
      </c>
      <c r="D19" s="22">
        <v>0</v>
      </c>
      <c r="E19" s="22">
        <v>0</v>
      </c>
      <c r="F19" s="102" t="str">
        <f t="shared" si="2"/>
        <v>-</v>
      </c>
      <c r="G19" s="101" t="str">
        <f t="shared" si="3"/>
        <v>-</v>
      </c>
    </row>
    <row r="20" spans="1:7" s="5" customFormat="1" ht="26.4" x14ac:dyDescent="0.25">
      <c r="A20" s="45" t="s">
        <v>110</v>
      </c>
      <c r="B20" s="95">
        <f>B21+B22</f>
        <v>0</v>
      </c>
      <c r="C20" s="95">
        <f t="shared" ref="C20:E20" si="8">C21+C22</f>
        <v>0</v>
      </c>
      <c r="D20" s="95">
        <f t="shared" si="8"/>
        <v>0</v>
      </c>
      <c r="E20" s="95">
        <f t="shared" si="8"/>
        <v>0</v>
      </c>
      <c r="F20" s="101" t="str">
        <f t="shared" si="2"/>
        <v>-</v>
      </c>
      <c r="G20" s="101" t="str">
        <f t="shared" si="3"/>
        <v>-</v>
      </c>
    </row>
    <row r="21" spans="1:7" ht="26.4" x14ac:dyDescent="0.25">
      <c r="A21" s="46" t="s">
        <v>111</v>
      </c>
      <c r="B21" s="22">
        <v>0</v>
      </c>
      <c r="C21" s="22">
        <v>0</v>
      </c>
      <c r="D21" s="22">
        <v>0</v>
      </c>
      <c r="E21" s="22">
        <v>0</v>
      </c>
      <c r="F21" s="102" t="str">
        <f t="shared" si="2"/>
        <v>-</v>
      </c>
      <c r="G21" s="101" t="str">
        <f t="shared" si="3"/>
        <v>-</v>
      </c>
    </row>
    <row r="22" spans="1:7" ht="26.4" x14ac:dyDescent="0.25">
      <c r="A22" s="46" t="s">
        <v>242</v>
      </c>
      <c r="B22" s="22">
        <v>0</v>
      </c>
      <c r="C22" s="22">
        <v>0</v>
      </c>
      <c r="D22" s="22">
        <v>0</v>
      </c>
      <c r="E22" s="22">
        <v>0</v>
      </c>
      <c r="F22" s="102" t="str">
        <f t="shared" si="2"/>
        <v>-</v>
      </c>
      <c r="G22" s="101" t="str">
        <f t="shared" si="3"/>
        <v>-</v>
      </c>
    </row>
    <row r="23" spans="1:7" x14ac:dyDescent="0.25">
      <c r="A23" s="46"/>
      <c r="B23" s="96"/>
      <c r="C23" s="96"/>
      <c r="D23" s="96"/>
      <c r="E23" s="96"/>
      <c r="F23" s="102"/>
      <c r="G23" s="102"/>
    </row>
    <row r="24" spans="1:7" x14ac:dyDescent="0.25">
      <c r="A24" s="54" t="s">
        <v>112</v>
      </c>
      <c r="B24" s="98">
        <f>B17</f>
        <v>0</v>
      </c>
      <c r="C24" s="98">
        <f t="shared" ref="C24:E24" si="9">C17</f>
        <v>0</v>
      </c>
      <c r="D24" s="98">
        <f t="shared" si="9"/>
        <v>0</v>
      </c>
      <c r="E24" s="98">
        <f t="shared" si="9"/>
        <v>0</v>
      </c>
      <c r="F24" s="85" t="str">
        <f t="shared" si="2"/>
        <v>-</v>
      </c>
      <c r="G24" s="85" t="str">
        <f t="shared" si="3"/>
        <v>-</v>
      </c>
    </row>
    <row r="25" spans="1:7" x14ac:dyDescent="0.25">
      <c r="B25" s="59"/>
      <c r="C25" s="59"/>
      <c r="D25" s="59"/>
      <c r="E25" s="59"/>
    </row>
    <row r="28" spans="1:7" x14ac:dyDescent="0.25">
      <c r="B28" s="59"/>
      <c r="C28" s="59"/>
      <c r="D28" s="59"/>
      <c r="E28" s="59"/>
      <c r="F28" s="59"/>
      <c r="G28" s="59"/>
    </row>
  </sheetData>
  <mergeCells count="1">
    <mergeCell ref="A3:G3"/>
  </mergeCells>
  <conditionalFormatting sqref="B10:E10">
    <cfRule type="containsBlanks" dxfId="5" priority="4">
      <formula>LEN(TRIM(B10))=0</formula>
    </cfRule>
  </conditionalFormatting>
  <conditionalFormatting sqref="B12:E12">
    <cfRule type="containsBlanks" dxfId="4" priority="3">
      <formula>LEN(TRIM(B12))=0</formula>
    </cfRule>
  </conditionalFormatting>
  <conditionalFormatting sqref="B19:E19">
    <cfRule type="containsBlanks" dxfId="3" priority="2">
      <formula>LEN(TRIM(B19))=0</formula>
    </cfRule>
  </conditionalFormatting>
  <conditionalFormatting sqref="B21:E22">
    <cfRule type="containsBlanks" dxfId="2" priority="1">
      <formula>LEN(TRIM(B21))=0</formula>
    </cfRule>
  </conditionalFormatting>
  <pageMargins left="0.19685039370078741" right="0.19685039370078741" top="0.39370078740157483" bottom="0.39370078740157483" header="0.19685039370078741" footer="0.19685039370078741"/>
  <pageSetup paperSize="9" scale="60" firstPageNumber="9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showGridLines="0" zoomScaleNormal="100" workbookViewId="0">
      <selection activeCell="E3" sqref="E3"/>
    </sheetView>
  </sheetViews>
  <sheetFormatPr defaultColWidth="9.109375" defaultRowHeight="13.2" x14ac:dyDescent="0.25"/>
  <cols>
    <col min="1" max="1" width="73.6640625" style="1" customWidth="1"/>
    <col min="2" max="3" width="17.33203125" style="1" customWidth="1"/>
    <col min="4" max="4" width="17.6640625" style="1" customWidth="1"/>
    <col min="5" max="5" width="17.33203125" style="1" customWidth="1"/>
    <col min="6" max="6" width="11.109375" style="40" bestFit="1" customWidth="1"/>
    <col min="7" max="7" width="10" style="40" bestFit="1" customWidth="1"/>
    <col min="8" max="16384" width="9.109375" style="1"/>
  </cols>
  <sheetData>
    <row r="1" spans="1:7" s="108" customFormat="1" ht="15.6" x14ac:dyDescent="0.3">
      <c r="A1" s="161" t="s">
        <v>262</v>
      </c>
      <c r="B1" s="161"/>
      <c r="C1" s="161"/>
      <c r="D1" s="161"/>
      <c r="E1" s="161"/>
      <c r="F1" s="161"/>
      <c r="G1" s="161"/>
    </row>
    <row r="2" spans="1:7" x14ac:dyDescent="0.25">
      <c r="A2" s="41"/>
      <c r="B2" s="41"/>
      <c r="C2" s="41"/>
      <c r="D2" s="41"/>
      <c r="E2" s="41"/>
      <c r="F2" s="58"/>
      <c r="G2" s="58"/>
    </row>
    <row r="3" spans="1:7" ht="39.6" x14ac:dyDescent="0.25">
      <c r="A3" s="52" t="s">
        <v>117</v>
      </c>
      <c r="B3" s="29" t="s">
        <v>296</v>
      </c>
      <c r="C3" s="29" t="s">
        <v>314</v>
      </c>
      <c r="D3" s="29" t="s">
        <v>306</v>
      </c>
      <c r="E3" s="29" t="s">
        <v>307</v>
      </c>
      <c r="F3" s="34" t="s">
        <v>185</v>
      </c>
      <c r="G3" s="34" t="s">
        <v>186</v>
      </c>
    </row>
    <row r="4" spans="1:7" x14ac:dyDescent="0.25">
      <c r="A4" s="45" t="s">
        <v>159</v>
      </c>
      <c r="B4" s="56">
        <f>B5</f>
        <v>0</v>
      </c>
      <c r="C4" s="56">
        <f t="shared" ref="C4:E4" si="0">C5</f>
        <v>0</v>
      </c>
      <c r="D4" s="56">
        <f t="shared" si="0"/>
        <v>0</v>
      </c>
      <c r="E4" s="56">
        <f t="shared" si="0"/>
        <v>0</v>
      </c>
      <c r="F4" s="12" t="str">
        <f t="shared" ref="F4:F7" si="1">IFERROR(E4/B4*100,"-")</f>
        <v>-</v>
      </c>
      <c r="G4" s="12" t="str">
        <f t="shared" ref="G4:G7" si="2">IFERROR(E4/D4*100,"-")</f>
        <v>-</v>
      </c>
    </row>
    <row r="5" spans="1:7" x14ac:dyDescent="0.25">
      <c r="A5" s="46" t="s">
        <v>145</v>
      </c>
      <c r="B5" s="93">
        <v>0</v>
      </c>
      <c r="C5" s="93">
        <v>0</v>
      </c>
      <c r="D5" s="93">
        <v>0</v>
      </c>
      <c r="E5" s="93">
        <v>0</v>
      </c>
      <c r="F5" s="12" t="str">
        <f t="shared" si="1"/>
        <v>-</v>
      </c>
      <c r="G5" s="12" t="str">
        <f t="shared" si="2"/>
        <v>-</v>
      </c>
    </row>
    <row r="6" spans="1:7" x14ac:dyDescent="0.25">
      <c r="A6" s="46"/>
      <c r="B6" s="14"/>
      <c r="C6" s="14"/>
      <c r="D6" s="14"/>
      <c r="E6" s="14"/>
      <c r="F6" s="12"/>
      <c r="G6" s="12"/>
    </row>
    <row r="7" spans="1:7" x14ac:dyDescent="0.25">
      <c r="A7" s="54" t="s">
        <v>107</v>
      </c>
      <c r="B7" s="57">
        <v>0</v>
      </c>
      <c r="C7" s="57">
        <v>0</v>
      </c>
      <c r="D7" s="57">
        <v>0</v>
      </c>
      <c r="E7" s="57">
        <v>0</v>
      </c>
      <c r="F7" s="82" t="str">
        <f t="shared" si="1"/>
        <v>-</v>
      </c>
      <c r="G7" s="82" t="str">
        <f t="shared" si="2"/>
        <v>-</v>
      </c>
    </row>
    <row r="8" spans="1:7" x14ac:dyDescent="0.25">
      <c r="A8" s="46"/>
      <c r="B8" s="93">
        <v>0</v>
      </c>
      <c r="C8" s="93">
        <v>0</v>
      </c>
      <c r="D8" s="93">
        <v>0</v>
      </c>
      <c r="E8" s="93">
        <v>0</v>
      </c>
      <c r="F8" s="12"/>
      <c r="G8" s="12"/>
    </row>
    <row r="9" spans="1:7" x14ac:dyDescent="0.25">
      <c r="A9" s="45" t="s">
        <v>159</v>
      </c>
      <c r="B9" s="56">
        <v>0</v>
      </c>
      <c r="C9" s="56">
        <v>0</v>
      </c>
      <c r="D9" s="56">
        <v>0</v>
      </c>
      <c r="E9" s="56">
        <v>0</v>
      </c>
      <c r="F9" s="12" t="str">
        <f t="shared" ref="F9:F11" si="3">IFERROR(E9/B9*100,"-")</f>
        <v>-</v>
      </c>
      <c r="G9" s="12"/>
    </row>
    <row r="10" spans="1:7" x14ac:dyDescent="0.25">
      <c r="A10" s="46" t="s">
        <v>145</v>
      </c>
      <c r="B10" s="14">
        <v>0</v>
      </c>
      <c r="C10" s="14">
        <v>0</v>
      </c>
      <c r="D10" s="14">
        <v>0</v>
      </c>
      <c r="E10" s="14">
        <v>0</v>
      </c>
      <c r="F10" s="12" t="str">
        <f t="shared" si="3"/>
        <v>-</v>
      </c>
      <c r="G10" s="12"/>
    </row>
    <row r="11" spans="1:7" x14ac:dyDescent="0.25">
      <c r="A11" s="54" t="s">
        <v>112</v>
      </c>
      <c r="B11" s="57">
        <v>0</v>
      </c>
      <c r="C11" s="57">
        <v>0</v>
      </c>
      <c r="D11" s="57">
        <v>0</v>
      </c>
      <c r="E11" s="57">
        <v>0</v>
      </c>
      <c r="F11" s="82" t="str">
        <f t="shared" si="3"/>
        <v>-</v>
      </c>
      <c r="G11" s="82" t="str">
        <f t="shared" ref="G11" si="4">IFERROR(E11/D11*100,"-")</f>
        <v>-</v>
      </c>
    </row>
    <row r="12" spans="1:7" x14ac:dyDescent="0.25">
      <c r="A12" s="46"/>
      <c r="B12" s="11"/>
      <c r="C12" s="11"/>
      <c r="D12" s="11"/>
      <c r="E12" s="11"/>
      <c r="F12" s="12"/>
      <c r="G12" s="12"/>
    </row>
    <row r="13" spans="1:7" x14ac:dyDescent="0.25">
      <c r="A13" s="48"/>
      <c r="B13" s="56"/>
      <c r="C13" s="56"/>
      <c r="D13" s="56"/>
      <c r="E13" s="56"/>
      <c r="F13" s="6"/>
      <c r="G13" s="6"/>
    </row>
  </sheetData>
  <mergeCells count="1">
    <mergeCell ref="A1:G1"/>
  </mergeCells>
  <conditionalFormatting sqref="B8:E8">
    <cfRule type="containsBlanks" dxfId="1" priority="5">
      <formula>LEN(TRIM(B8))=0</formula>
    </cfRule>
  </conditionalFormatting>
  <conditionalFormatting sqref="B5:E5">
    <cfRule type="containsBlanks" dxfId="0" priority="3">
      <formula>LEN(TRIM(B5))=0</formula>
    </cfRule>
  </conditionalFormatting>
  <pageMargins left="0.19685039370078741" right="0.19685039370078741" top="0.39370078740157483" bottom="0.39370078740157483" header="0.19685039370078741" footer="0.19685039370078741"/>
  <pageSetup paperSize="9" scale="70" firstPageNumber="12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9"/>
  <sheetViews>
    <sheetView topLeftCell="A127" workbookViewId="0">
      <selection activeCell="D228" sqref="D228"/>
    </sheetView>
  </sheetViews>
  <sheetFormatPr defaultRowHeight="14.4" x14ac:dyDescent="0.3"/>
  <cols>
    <col min="1" max="1" width="88.88671875" customWidth="1"/>
    <col min="2" max="3" width="18.88671875" customWidth="1"/>
    <col min="4" max="4" width="22.6640625" customWidth="1"/>
    <col min="5" max="5" width="11.109375" style="148" bestFit="1" customWidth="1"/>
  </cols>
  <sheetData>
    <row r="1" spans="1:7" ht="18.600000000000001" x14ac:dyDescent="0.3">
      <c r="A1" s="155" t="s">
        <v>280</v>
      </c>
      <c r="B1" s="155"/>
      <c r="C1" s="155"/>
      <c r="D1" s="155"/>
      <c r="E1" s="155"/>
    </row>
    <row r="2" spans="1:7" ht="18.600000000000001" x14ac:dyDescent="0.3">
      <c r="A2" s="116"/>
      <c r="B2" s="116"/>
      <c r="C2" s="116"/>
      <c r="D2" s="116"/>
      <c r="E2" s="117"/>
    </row>
    <row r="3" spans="1:7" ht="15.6" x14ac:dyDescent="0.3">
      <c r="A3" s="157" t="s">
        <v>281</v>
      </c>
      <c r="B3" s="157"/>
      <c r="C3" s="157"/>
      <c r="D3" s="157"/>
      <c r="E3" s="157"/>
    </row>
    <row r="4" spans="1:7" x14ac:dyDescent="0.3">
      <c r="A4" s="118"/>
      <c r="B4" s="118"/>
      <c r="C4" s="118"/>
      <c r="D4" s="118"/>
      <c r="E4" s="119"/>
    </row>
    <row r="5" spans="1:7" ht="15.6" x14ac:dyDescent="0.3">
      <c r="A5" s="162" t="s">
        <v>282</v>
      </c>
      <c r="B5" s="162"/>
      <c r="C5" s="162"/>
      <c r="D5" s="162"/>
      <c r="E5" s="162"/>
    </row>
    <row r="6" spans="1:7" x14ac:dyDescent="0.3">
      <c r="A6" s="118"/>
      <c r="B6" s="118"/>
      <c r="C6" s="118"/>
      <c r="D6" s="118"/>
      <c r="E6" s="119"/>
    </row>
    <row r="7" spans="1:7" s="120" customFormat="1" ht="15.6" x14ac:dyDescent="0.3">
      <c r="A7" s="164" t="s">
        <v>283</v>
      </c>
      <c r="B7" s="164"/>
      <c r="C7" s="164"/>
      <c r="D7" s="164"/>
      <c r="E7" s="164"/>
      <c r="F7" s="164"/>
      <c r="G7" s="164"/>
    </row>
    <row r="8" spans="1:7" x14ac:dyDescent="0.3">
      <c r="A8" s="118"/>
      <c r="B8" s="118"/>
      <c r="C8" s="118"/>
      <c r="D8" s="118"/>
      <c r="E8" s="119"/>
    </row>
    <row r="9" spans="1:7" s="1" customFormat="1" ht="26.4" x14ac:dyDescent="0.25">
      <c r="A9" s="29" t="s">
        <v>284</v>
      </c>
      <c r="B9" s="29" t="s">
        <v>328</v>
      </c>
      <c r="C9" s="29" t="s">
        <v>320</v>
      </c>
      <c r="D9" s="29" t="s">
        <v>307</v>
      </c>
      <c r="E9" s="34" t="s">
        <v>285</v>
      </c>
    </row>
    <row r="10" spans="1:7" s="4" customFormat="1" ht="10.199999999999999" x14ac:dyDescent="0.2">
      <c r="A10" s="121">
        <v>1</v>
      </c>
      <c r="B10" s="121">
        <v>2</v>
      </c>
      <c r="C10" s="121">
        <v>3</v>
      </c>
      <c r="D10" s="121">
        <v>4</v>
      </c>
      <c r="E10" s="122" t="s">
        <v>286</v>
      </c>
    </row>
    <row r="11" spans="1:7" s="4" customFormat="1" ht="10.199999999999999" x14ac:dyDescent="0.2">
      <c r="A11" s="123"/>
      <c r="B11" s="121"/>
      <c r="C11" s="121"/>
      <c r="D11" s="121"/>
      <c r="E11" s="122"/>
    </row>
    <row r="12" spans="1:7" x14ac:dyDescent="0.3">
      <c r="A12" s="7" t="s">
        <v>264</v>
      </c>
      <c r="B12" s="124">
        <v>2067145</v>
      </c>
      <c r="C12" s="124">
        <v>2067145</v>
      </c>
      <c r="D12" s="124">
        <v>1012801.36</v>
      </c>
      <c r="E12" s="43">
        <f>D12/C12*100</f>
        <v>48.995177406519616</v>
      </c>
    </row>
    <row r="13" spans="1:7" x14ac:dyDescent="0.3">
      <c r="A13" s="125" t="s">
        <v>265</v>
      </c>
      <c r="B13" s="56">
        <v>2067145</v>
      </c>
      <c r="C13" s="56">
        <v>2067145</v>
      </c>
      <c r="D13" s="56">
        <v>1012801.36</v>
      </c>
      <c r="E13" s="43">
        <f t="shared" ref="E13:E59" si="0">D13/C13*100</f>
        <v>48.995177406519616</v>
      </c>
    </row>
    <row r="14" spans="1:7" s="126" customFormat="1" x14ac:dyDescent="0.3">
      <c r="A14" s="125" t="s">
        <v>321</v>
      </c>
      <c r="B14" s="56">
        <v>2067145</v>
      </c>
      <c r="C14" s="56">
        <v>2067145</v>
      </c>
      <c r="D14" s="56">
        <v>1012801.36</v>
      </c>
      <c r="E14" s="43">
        <f t="shared" si="0"/>
        <v>48.995177406519616</v>
      </c>
    </row>
    <row r="15" spans="1:7" s="126" customFormat="1" x14ac:dyDescent="0.3">
      <c r="A15" s="127" t="s">
        <v>143</v>
      </c>
      <c r="B15" s="128">
        <v>12905</v>
      </c>
      <c r="C15" s="128">
        <v>12905</v>
      </c>
      <c r="D15" s="128">
        <v>9898.24</v>
      </c>
      <c r="E15" s="43">
        <f t="shared" si="0"/>
        <v>76.700813638124757</v>
      </c>
    </row>
    <row r="16" spans="1:7" s="126" customFormat="1" x14ac:dyDescent="0.3">
      <c r="A16" s="127" t="s">
        <v>150</v>
      </c>
      <c r="B16" s="128">
        <v>51047</v>
      </c>
      <c r="C16" s="128">
        <v>51047</v>
      </c>
      <c r="D16" s="128">
        <v>60</v>
      </c>
      <c r="E16" s="43">
        <f t="shared" si="0"/>
        <v>0.11753873880933256</v>
      </c>
    </row>
    <row r="17" spans="1:5" s="126" customFormat="1" x14ac:dyDescent="0.3">
      <c r="A17" s="127" t="s">
        <v>146</v>
      </c>
      <c r="B17" s="128">
        <v>11040</v>
      </c>
      <c r="C17" s="128">
        <v>11040</v>
      </c>
      <c r="D17" s="128">
        <v>0</v>
      </c>
      <c r="E17" s="43">
        <f t="shared" si="0"/>
        <v>0</v>
      </c>
    </row>
    <row r="18" spans="1:5" s="126" customFormat="1" x14ac:dyDescent="0.3">
      <c r="A18" s="127" t="s">
        <v>149</v>
      </c>
      <c r="B18" s="128">
        <v>69385</v>
      </c>
      <c r="C18" s="128">
        <v>69385</v>
      </c>
      <c r="D18" s="128">
        <v>51735.94</v>
      </c>
      <c r="E18" s="43">
        <f t="shared" si="0"/>
        <v>74.563580024500979</v>
      </c>
    </row>
    <row r="19" spans="1:5" s="126" customFormat="1" x14ac:dyDescent="0.3">
      <c r="A19" s="127" t="s">
        <v>322</v>
      </c>
      <c r="B19" s="128">
        <v>13715</v>
      </c>
      <c r="C19" s="128">
        <v>13715</v>
      </c>
      <c r="D19" s="128">
        <v>0</v>
      </c>
      <c r="E19" s="43">
        <f t="shared" si="0"/>
        <v>0</v>
      </c>
    </row>
    <row r="20" spans="1:5" s="126" customFormat="1" x14ac:dyDescent="0.3">
      <c r="A20" s="127" t="s">
        <v>147</v>
      </c>
      <c r="B20" s="128">
        <v>15000</v>
      </c>
      <c r="C20" s="128">
        <v>15000</v>
      </c>
      <c r="D20" s="128">
        <v>3126.06</v>
      </c>
      <c r="E20" s="43">
        <f t="shared" si="0"/>
        <v>20.840399999999999</v>
      </c>
    </row>
    <row r="21" spans="1:5" s="126" customFormat="1" x14ac:dyDescent="0.3">
      <c r="A21" s="127" t="s">
        <v>148</v>
      </c>
      <c r="B21" s="128">
        <v>1866180</v>
      </c>
      <c r="C21" s="128">
        <v>1866180</v>
      </c>
      <c r="D21" s="128">
        <v>924012.65</v>
      </c>
      <c r="E21" s="43">
        <f t="shared" si="0"/>
        <v>49.513586577929246</v>
      </c>
    </row>
    <row r="22" spans="1:5" s="126" customFormat="1" x14ac:dyDescent="0.3">
      <c r="A22" s="127" t="s">
        <v>312</v>
      </c>
      <c r="B22" s="128">
        <v>26545</v>
      </c>
      <c r="C22" s="128">
        <v>26545</v>
      </c>
      <c r="D22" s="128">
        <v>21289.08</v>
      </c>
      <c r="E22" s="43">
        <f t="shared" si="0"/>
        <v>80.199962328122069</v>
      </c>
    </row>
    <row r="23" spans="1:5" s="126" customFormat="1" x14ac:dyDescent="0.3">
      <c r="A23" s="127" t="s">
        <v>188</v>
      </c>
      <c r="B23" s="128">
        <v>1328</v>
      </c>
      <c r="C23" s="128">
        <v>1328</v>
      </c>
      <c r="D23" s="128">
        <v>2679.39</v>
      </c>
      <c r="E23" s="43">
        <f t="shared" si="0"/>
        <v>201.76129518072287</v>
      </c>
    </row>
    <row r="24" spans="1:5" s="126" customFormat="1" x14ac:dyDescent="0.3">
      <c r="A24" s="127" t="s">
        <v>144</v>
      </c>
      <c r="B24" s="128">
        <v>0</v>
      </c>
      <c r="C24" s="128">
        <v>0</v>
      </c>
      <c r="D24" s="128">
        <v>0</v>
      </c>
      <c r="E24" s="44"/>
    </row>
    <row r="25" spans="1:5" s="129" customFormat="1" x14ac:dyDescent="0.3">
      <c r="A25" s="125" t="s">
        <v>266</v>
      </c>
      <c r="B25" s="56">
        <v>66765</v>
      </c>
      <c r="C25" s="56">
        <v>66765</v>
      </c>
      <c r="D25" s="56">
        <v>32613.38</v>
      </c>
      <c r="E25" s="43">
        <f t="shared" si="0"/>
        <v>48.84801917172171</v>
      </c>
    </row>
    <row r="26" spans="1:5" s="129" customFormat="1" x14ac:dyDescent="0.3">
      <c r="A26" s="125" t="s">
        <v>267</v>
      </c>
      <c r="B26" s="56">
        <v>51765</v>
      </c>
      <c r="C26" s="56">
        <v>51765</v>
      </c>
      <c r="D26" s="56">
        <v>29487.32</v>
      </c>
      <c r="E26" s="43">
        <f t="shared" si="0"/>
        <v>56.96381725103835</v>
      </c>
    </row>
    <row r="27" spans="1:5" s="129" customFormat="1" x14ac:dyDescent="0.3">
      <c r="A27" s="125" t="s">
        <v>287</v>
      </c>
      <c r="B27" s="56">
        <v>11505</v>
      </c>
      <c r="C27" s="56">
        <v>11505</v>
      </c>
      <c r="D27" s="56">
        <v>8198.24</v>
      </c>
      <c r="E27" s="43">
        <f t="shared" si="0"/>
        <v>71.258061712298996</v>
      </c>
    </row>
    <row r="28" spans="1:5" s="129" customFormat="1" x14ac:dyDescent="0.3">
      <c r="A28" s="125" t="s">
        <v>288</v>
      </c>
      <c r="B28" s="56">
        <v>10835</v>
      </c>
      <c r="C28" s="56">
        <v>10835</v>
      </c>
      <c r="D28" s="56">
        <v>7786.3</v>
      </c>
      <c r="E28" s="43">
        <f t="shared" si="0"/>
        <v>71.862482694970012</v>
      </c>
    </row>
    <row r="29" spans="1:5" s="129" customFormat="1" x14ac:dyDescent="0.3">
      <c r="A29" s="125" t="s">
        <v>23</v>
      </c>
      <c r="B29" s="56">
        <v>0</v>
      </c>
      <c r="C29" s="56">
        <v>0</v>
      </c>
      <c r="D29" s="56">
        <v>6426</v>
      </c>
      <c r="E29" s="43"/>
    </row>
    <row r="30" spans="1:5" s="129" customFormat="1" x14ac:dyDescent="0.3">
      <c r="A30" s="125" t="s">
        <v>25</v>
      </c>
      <c r="B30" s="56">
        <v>0</v>
      </c>
      <c r="C30" s="56">
        <v>0</v>
      </c>
      <c r="D30" s="56">
        <v>300</v>
      </c>
      <c r="E30" s="43"/>
    </row>
    <row r="31" spans="1:5" s="129" customFormat="1" x14ac:dyDescent="0.3">
      <c r="A31" s="125" t="s">
        <v>27</v>
      </c>
      <c r="B31" s="56">
        <v>0</v>
      </c>
      <c r="C31" s="56">
        <v>0</v>
      </c>
      <c r="D31" s="56">
        <v>1060.3</v>
      </c>
      <c r="E31" s="44"/>
    </row>
    <row r="32" spans="1:5" s="129" customFormat="1" x14ac:dyDescent="0.3">
      <c r="A32" s="125" t="s">
        <v>289</v>
      </c>
      <c r="B32" s="56">
        <v>670</v>
      </c>
      <c r="C32" s="56">
        <v>670</v>
      </c>
      <c r="D32" s="56">
        <v>411.94</v>
      </c>
      <c r="E32" s="43">
        <f t="shared" si="0"/>
        <v>61.483582089552236</v>
      </c>
    </row>
    <row r="33" spans="1:5" s="129" customFormat="1" x14ac:dyDescent="0.3">
      <c r="A33" s="125" t="s">
        <v>30</v>
      </c>
      <c r="B33" s="56">
        <v>0</v>
      </c>
      <c r="C33" s="56">
        <v>0</v>
      </c>
      <c r="D33" s="56">
        <v>0</v>
      </c>
      <c r="E33" s="44"/>
    </row>
    <row r="34" spans="1:5" s="129" customFormat="1" x14ac:dyDescent="0.3">
      <c r="A34" s="125" t="s">
        <v>31</v>
      </c>
      <c r="B34" s="56">
        <v>0</v>
      </c>
      <c r="C34" s="56">
        <v>0</v>
      </c>
      <c r="D34" s="56">
        <v>411.94</v>
      </c>
      <c r="E34" s="44"/>
    </row>
    <row r="35" spans="1:5" s="129" customFormat="1" x14ac:dyDescent="0.3">
      <c r="A35" s="125" t="s">
        <v>322</v>
      </c>
      <c r="B35" s="56">
        <v>13715</v>
      </c>
      <c r="C35" s="56">
        <v>13715</v>
      </c>
      <c r="D35" s="56">
        <v>0</v>
      </c>
      <c r="E35" s="43">
        <f t="shared" si="0"/>
        <v>0</v>
      </c>
    </row>
    <row r="36" spans="1:5" s="129" customFormat="1" x14ac:dyDescent="0.3">
      <c r="A36" s="125" t="s">
        <v>21</v>
      </c>
      <c r="B36" s="56">
        <v>12920</v>
      </c>
      <c r="C36" s="56">
        <v>12920</v>
      </c>
      <c r="D36" s="56">
        <v>0</v>
      </c>
      <c r="E36" s="43">
        <f t="shared" si="0"/>
        <v>0</v>
      </c>
    </row>
    <row r="37" spans="1:5" s="129" customFormat="1" x14ac:dyDescent="0.3">
      <c r="A37" s="125" t="s">
        <v>28</v>
      </c>
      <c r="B37" s="56">
        <v>795</v>
      </c>
      <c r="C37" s="56">
        <v>795</v>
      </c>
      <c r="D37" s="56">
        <v>0</v>
      </c>
      <c r="E37" s="43">
        <f t="shared" si="0"/>
        <v>0</v>
      </c>
    </row>
    <row r="38" spans="1:5" s="129" customFormat="1" x14ac:dyDescent="0.3">
      <c r="A38" s="125" t="s">
        <v>323</v>
      </c>
      <c r="B38" s="56">
        <v>26545</v>
      </c>
      <c r="C38" s="56">
        <v>26545</v>
      </c>
      <c r="D38" s="56">
        <v>21289.08</v>
      </c>
      <c r="E38" s="43">
        <f t="shared" si="0"/>
        <v>80.199962328122069</v>
      </c>
    </row>
    <row r="39" spans="1:5" s="129" customFormat="1" x14ac:dyDescent="0.3">
      <c r="A39" s="125" t="s">
        <v>293</v>
      </c>
      <c r="B39" s="56">
        <v>21745</v>
      </c>
      <c r="C39" s="56">
        <v>21745</v>
      </c>
      <c r="D39" s="56">
        <v>14811.64</v>
      </c>
      <c r="E39" s="44">
        <f t="shared" si="0"/>
        <v>68.115152908714649</v>
      </c>
    </row>
    <row r="40" spans="1:5" s="129" customFormat="1" x14ac:dyDescent="0.3">
      <c r="A40" s="125" t="s">
        <v>23</v>
      </c>
      <c r="B40" s="56">
        <v>0</v>
      </c>
      <c r="C40" s="56">
        <v>0</v>
      </c>
      <c r="D40" s="56">
        <v>11683.8</v>
      </c>
      <c r="E40" s="44"/>
    </row>
    <row r="41" spans="1:5" s="129" customFormat="1" x14ac:dyDescent="0.3">
      <c r="A41" s="125" t="s">
        <v>25</v>
      </c>
      <c r="B41" s="56">
        <v>0</v>
      </c>
      <c r="C41" s="56">
        <v>0</v>
      </c>
      <c r="D41" s="56">
        <v>1200</v>
      </c>
      <c r="E41" s="44"/>
    </row>
    <row r="42" spans="1:5" s="129" customFormat="1" x14ac:dyDescent="0.3">
      <c r="A42" s="125" t="s">
        <v>27</v>
      </c>
      <c r="B42" s="56">
        <v>0</v>
      </c>
      <c r="C42" s="56">
        <v>0</v>
      </c>
      <c r="D42" s="56">
        <v>1927.94</v>
      </c>
      <c r="E42" s="44"/>
    </row>
    <row r="43" spans="1:5" s="129" customFormat="1" x14ac:dyDescent="0.3">
      <c r="A43" s="125" t="s">
        <v>298</v>
      </c>
      <c r="B43" s="56">
        <v>0</v>
      </c>
      <c r="C43" s="56">
        <v>0</v>
      </c>
      <c r="D43" s="56">
        <v>0</v>
      </c>
      <c r="E43" s="44"/>
    </row>
    <row r="44" spans="1:5" s="129" customFormat="1" x14ac:dyDescent="0.3">
      <c r="A44" s="125" t="s">
        <v>28</v>
      </c>
      <c r="B44" s="56">
        <v>1340</v>
      </c>
      <c r="C44" s="56">
        <v>1340</v>
      </c>
      <c r="D44" s="56">
        <v>921.35</v>
      </c>
      <c r="E44" s="43">
        <f>D44/C44*100</f>
        <v>68.757462686567166</v>
      </c>
    </row>
    <row r="45" spans="1:5" s="129" customFormat="1" x14ac:dyDescent="0.3">
      <c r="A45" s="125" t="s">
        <v>31</v>
      </c>
      <c r="B45" s="56"/>
      <c r="C45" s="56"/>
      <c r="D45" s="56">
        <v>921.35</v>
      </c>
      <c r="E45" s="43"/>
    </row>
    <row r="46" spans="1:5" s="129" customFormat="1" x14ac:dyDescent="0.3">
      <c r="A46" s="125" t="s">
        <v>21</v>
      </c>
      <c r="B46" s="56">
        <v>3260</v>
      </c>
      <c r="C46" s="56">
        <v>3260</v>
      </c>
      <c r="D46" s="56">
        <v>5305.42</v>
      </c>
      <c r="E46" s="43">
        <f t="shared" ref="E46:E53" si="1">D46/C46*100</f>
        <v>162.74294478527608</v>
      </c>
    </row>
    <row r="47" spans="1:5" s="129" customFormat="1" x14ac:dyDescent="0.3">
      <c r="A47" s="125" t="s">
        <v>23</v>
      </c>
      <c r="B47" s="56">
        <v>0</v>
      </c>
      <c r="C47" s="56">
        <v>0</v>
      </c>
      <c r="D47" s="56">
        <v>4554</v>
      </c>
      <c r="E47" s="43"/>
    </row>
    <row r="48" spans="1:5" s="129" customFormat="1" x14ac:dyDescent="0.3">
      <c r="A48" s="125" t="s">
        <v>27</v>
      </c>
      <c r="B48" s="56">
        <v>0</v>
      </c>
      <c r="C48" s="56">
        <v>0</v>
      </c>
      <c r="D48" s="56">
        <v>751.42</v>
      </c>
      <c r="E48" s="43"/>
    </row>
    <row r="49" spans="1:5" s="129" customFormat="1" x14ac:dyDescent="0.3">
      <c r="A49" s="125" t="s">
        <v>28</v>
      </c>
      <c r="B49" s="56">
        <v>200</v>
      </c>
      <c r="C49" s="56">
        <v>200</v>
      </c>
      <c r="D49" s="56">
        <v>250.67</v>
      </c>
      <c r="E49" s="43">
        <f t="shared" si="1"/>
        <v>125.33499999999999</v>
      </c>
    </row>
    <row r="50" spans="1:5" s="129" customFormat="1" x14ac:dyDescent="0.3">
      <c r="A50" s="125" t="s">
        <v>31</v>
      </c>
      <c r="B50" s="56">
        <v>0</v>
      </c>
      <c r="C50" s="56">
        <v>0</v>
      </c>
      <c r="D50" s="56">
        <v>180.72</v>
      </c>
      <c r="E50" s="43"/>
    </row>
    <row r="51" spans="1:5" s="129" customFormat="1" x14ac:dyDescent="0.3">
      <c r="A51" s="125" t="s">
        <v>324</v>
      </c>
      <c r="B51" s="56"/>
      <c r="C51" s="56"/>
      <c r="D51" s="56"/>
      <c r="E51" s="43"/>
    </row>
    <row r="52" spans="1:5" s="129" customFormat="1" x14ac:dyDescent="0.3">
      <c r="A52" s="125" t="s">
        <v>47</v>
      </c>
      <c r="B52" s="56"/>
      <c r="C52" s="56"/>
      <c r="D52" s="56">
        <v>69.95</v>
      </c>
      <c r="E52" s="43"/>
    </row>
    <row r="53" spans="1:5" s="129" customFormat="1" x14ac:dyDescent="0.3">
      <c r="A53" s="125" t="s">
        <v>299</v>
      </c>
      <c r="B53" s="56">
        <v>15000</v>
      </c>
      <c r="C53" s="56">
        <v>15000</v>
      </c>
      <c r="D53" s="56">
        <v>3126.06</v>
      </c>
      <c r="E53" s="43">
        <f t="shared" si="1"/>
        <v>20.840399999999999</v>
      </c>
    </row>
    <row r="54" spans="1:5" s="126" customFormat="1" x14ac:dyDescent="0.3">
      <c r="A54" s="127" t="s">
        <v>325</v>
      </c>
      <c r="B54" s="128">
        <v>15000</v>
      </c>
      <c r="C54" s="128">
        <v>15000</v>
      </c>
      <c r="D54" s="128">
        <v>3126.06</v>
      </c>
      <c r="E54" s="43">
        <f t="shared" si="0"/>
        <v>20.840399999999999</v>
      </c>
    </row>
    <row r="55" spans="1:5" s="126" customFormat="1" x14ac:dyDescent="0.3">
      <c r="A55" s="127" t="s">
        <v>326</v>
      </c>
      <c r="B55" s="128">
        <v>15000</v>
      </c>
      <c r="C55" s="128">
        <v>15000</v>
      </c>
      <c r="D55" s="128">
        <v>3126.06</v>
      </c>
      <c r="E55" s="43">
        <f t="shared" si="0"/>
        <v>20.840399999999999</v>
      </c>
    </row>
    <row r="56" spans="1:5" s="126" customFormat="1" x14ac:dyDescent="0.3">
      <c r="A56" s="127" t="s">
        <v>29</v>
      </c>
      <c r="B56" s="128">
        <v>0</v>
      </c>
      <c r="C56" s="128">
        <v>0</v>
      </c>
      <c r="D56" s="128">
        <v>0</v>
      </c>
      <c r="E56" s="43"/>
    </row>
    <row r="57" spans="1:5" s="126" customFormat="1" x14ac:dyDescent="0.3">
      <c r="A57" s="127" t="s">
        <v>30</v>
      </c>
      <c r="B57" s="128">
        <v>15000</v>
      </c>
      <c r="C57" s="128">
        <v>15000</v>
      </c>
      <c r="D57" s="128">
        <v>3126.06</v>
      </c>
      <c r="E57" s="43">
        <f t="shared" si="0"/>
        <v>20.840399999999999</v>
      </c>
    </row>
    <row r="58" spans="1:5" ht="21" customHeight="1" x14ac:dyDescent="0.3">
      <c r="A58" s="125" t="s">
        <v>268</v>
      </c>
      <c r="B58" s="56">
        <v>165992</v>
      </c>
      <c r="C58" s="56">
        <v>165992</v>
      </c>
      <c r="D58" s="56">
        <v>122186.84</v>
      </c>
      <c r="E58" s="43">
        <f t="shared" si="0"/>
        <v>73.610077594100915</v>
      </c>
    </row>
    <row r="59" spans="1:5" x14ac:dyDescent="0.3">
      <c r="A59" s="130" t="s">
        <v>269</v>
      </c>
      <c r="B59" s="131">
        <v>104122</v>
      </c>
      <c r="C59" s="131">
        <v>104122</v>
      </c>
      <c r="D59" s="131">
        <v>300</v>
      </c>
      <c r="E59" s="43">
        <f t="shared" si="0"/>
        <v>0.28812354737711532</v>
      </c>
    </row>
    <row r="60" spans="1:5" s="126" customFormat="1" x14ac:dyDescent="0.3">
      <c r="A60" s="127" t="s">
        <v>143</v>
      </c>
      <c r="B60" s="128">
        <v>0</v>
      </c>
      <c r="C60" s="128">
        <v>0</v>
      </c>
      <c r="D60" s="128">
        <v>0</v>
      </c>
      <c r="E60" s="43"/>
    </row>
    <row r="61" spans="1:5" s="126" customFormat="1" x14ac:dyDescent="0.3">
      <c r="A61" s="132" t="s">
        <v>21</v>
      </c>
      <c r="B61" s="128">
        <v>0</v>
      </c>
      <c r="C61" s="128">
        <v>0</v>
      </c>
      <c r="D61" s="128">
        <v>0</v>
      </c>
      <c r="E61" s="43"/>
    </row>
    <row r="62" spans="1:5" s="126" customFormat="1" x14ac:dyDescent="0.3">
      <c r="A62" s="134" t="s">
        <v>25</v>
      </c>
      <c r="B62" s="128">
        <v>0</v>
      </c>
      <c r="C62" s="128">
        <v>0</v>
      </c>
      <c r="D62" s="128">
        <v>0</v>
      </c>
      <c r="E62" s="136"/>
    </row>
    <row r="63" spans="1:5" s="126" customFormat="1" x14ac:dyDescent="0.3">
      <c r="A63" s="134" t="s">
        <v>28</v>
      </c>
      <c r="B63" s="128">
        <v>0</v>
      </c>
      <c r="C63" s="128">
        <v>0</v>
      </c>
      <c r="D63" s="128">
        <v>300</v>
      </c>
      <c r="E63" s="150"/>
    </row>
    <row r="64" spans="1:5" s="126" customFormat="1" x14ac:dyDescent="0.3">
      <c r="A64" s="134" t="s">
        <v>30</v>
      </c>
      <c r="B64" s="128">
        <v>0</v>
      </c>
      <c r="C64" s="128">
        <v>0</v>
      </c>
      <c r="D64" s="128">
        <v>0</v>
      </c>
      <c r="E64" s="136"/>
    </row>
    <row r="65" spans="1:5" s="126" customFormat="1" x14ac:dyDescent="0.3">
      <c r="A65" s="134" t="s">
        <v>40</v>
      </c>
      <c r="B65" s="128">
        <v>0</v>
      </c>
      <c r="C65" s="128">
        <v>0</v>
      </c>
      <c r="D65" s="128">
        <v>0</v>
      </c>
      <c r="E65" s="136"/>
    </row>
    <row r="66" spans="1:5" s="126" customFormat="1" x14ac:dyDescent="0.3">
      <c r="A66" s="134" t="s">
        <v>50</v>
      </c>
      <c r="B66" s="128">
        <v>0</v>
      </c>
      <c r="C66" s="128">
        <v>0</v>
      </c>
      <c r="D66" s="128">
        <v>0</v>
      </c>
      <c r="E66" s="136"/>
    </row>
    <row r="67" spans="1:5" s="126" customFormat="1" x14ac:dyDescent="0.3">
      <c r="A67" s="134" t="s">
        <v>59</v>
      </c>
      <c r="B67" s="128">
        <v>0</v>
      </c>
      <c r="C67" s="128">
        <v>0</v>
      </c>
      <c r="D67" s="128">
        <v>300</v>
      </c>
      <c r="E67" s="136"/>
    </row>
    <row r="68" spans="1:5" s="126" customFormat="1" x14ac:dyDescent="0.3">
      <c r="A68" s="127" t="s">
        <v>150</v>
      </c>
      <c r="B68" s="128">
        <v>0</v>
      </c>
      <c r="C68" s="128">
        <v>0</v>
      </c>
      <c r="D68" s="128">
        <v>0</v>
      </c>
      <c r="E68" s="136">
        <v>0</v>
      </c>
    </row>
    <row r="69" spans="1:5" s="126" customFormat="1" x14ac:dyDescent="0.3">
      <c r="A69" s="132" t="s">
        <v>81</v>
      </c>
      <c r="B69" s="137">
        <v>0</v>
      </c>
      <c r="C69" s="137">
        <v>0</v>
      </c>
      <c r="D69" s="137">
        <v>0</v>
      </c>
      <c r="E69" s="138">
        <v>0</v>
      </c>
    </row>
    <row r="70" spans="1:5" s="126" customFormat="1" x14ac:dyDescent="0.3">
      <c r="A70" s="134" t="s">
        <v>93</v>
      </c>
      <c r="B70" s="137">
        <v>0</v>
      </c>
      <c r="C70" s="137">
        <v>0</v>
      </c>
      <c r="D70" s="137">
        <v>0</v>
      </c>
      <c r="E70" s="136"/>
    </row>
    <row r="71" spans="1:5" s="126" customFormat="1" x14ac:dyDescent="0.3">
      <c r="A71" s="134" t="s">
        <v>146</v>
      </c>
      <c r="B71" s="137">
        <v>4000</v>
      </c>
      <c r="C71" s="137">
        <v>4000</v>
      </c>
      <c r="D71" s="137">
        <v>0</v>
      </c>
      <c r="E71" s="136"/>
    </row>
    <row r="72" spans="1:5" s="126" customFormat="1" x14ac:dyDescent="0.3">
      <c r="A72" s="134" t="s">
        <v>289</v>
      </c>
      <c r="B72" s="137">
        <v>4000</v>
      </c>
      <c r="C72" s="137">
        <v>4000</v>
      </c>
      <c r="D72" s="137">
        <v>0</v>
      </c>
      <c r="E72" s="136"/>
    </row>
    <row r="73" spans="1:5" s="126" customFormat="1" x14ac:dyDescent="0.3">
      <c r="A73" s="127" t="s">
        <v>148</v>
      </c>
      <c r="B73" s="128">
        <v>100122</v>
      </c>
      <c r="C73" s="128">
        <v>100122</v>
      </c>
      <c r="D73" s="128">
        <v>0</v>
      </c>
      <c r="E73" s="136"/>
    </row>
    <row r="74" spans="1:5" s="126" customFormat="1" x14ac:dyDescent="0.3">
      <c r="A74" s="127" t="s">
        <v>290</v>
      </c>
      <c r="B74" s="128">
        <v>15122</v>
      </c>
      <c r="C74" s="128">
        <v>15122</v>
      </c>
      <c r="D74" s="128">
        <v>0</v>
      </c>
      <c r="E74" s="136">
        <v>15.59</v>
      </c>
    </row>
    <row r="75" spans="1:5" s="126" customFormat="1" x14ac:dyDescent="0.3">
      <c r="A75" s="127" t="s">
        <v>59</v>
      </c>
      <c r="B75" s="128">
        <v>0</v>
      </c>
      <c r="C75" s="128">
        <v>0</v>
      </c>
      <c r="D75" s="128">
        <v>0</v>
      </c>
      <c r="E75" s="136"/>
    </row>
    <row r="76" spans="1:5" x14ac:dyDescent="0.3">
      <c r="A76" s="132" t="s">
        <v>68</v>
      </c>
      <c r="B76" s="56">
        <v>35000</v>
      </c>
      <c r="C76" s="56">
        <v>35000</v>
      </c>
      <c r="D76" s="56">
        <v>0</v>
      </c>
      <c r="E76" s="151">
        <f>D76/C76*100</f>
        <v>0</v>
      </c>
    </row>
    <row r="77" spans="1:5" x14ac:dyDescent="0.3">
      <c r="A77" s="134" t="s">
        <v>71</v>
      </c>
      <c r="B77" s="14">
        <v>0</v>
      </c>
      <c r="C77" s="14">
        <v>0</v>
      </c>
      <c r="D77" s="14">
        <v>0</v>
      </c>
      <c r="E77" s="13"/>
    </row>
    <row r="78" spans="1:5" x14ac:dyDescent="0.3">
      <c r="A78" s="132" t="s">
        <v>81</v>
      </c>
      <c r="B78" s="56">
        <v>50000</v>
      </c>
      <c r="C78" s="56">
        <v>50000</v>
      </c>
      <c r="D78" s="56">
        <v>0</v>
      </c>
      <c r="E78" s="152">
        <f>D78/C78*100</f>
        <v>0</v>
      </c>
    </row>
    <row r="79" spans="1:5" x14ac:dyDescent="0.3">
      <c r="A79" s="134" t="s">
        <v>93</v>
      </c>
      <c r="B79" s="56">
        <v>0</v>
      </c>
      <c r="C79" s="56">
        <v>0</v>
      </c>
      <c r="D79" s="14">
        <v>0</v>
      </c>
      <c r="E79" s="6"/>
    </row>
    <row r="80" spans="1:5" ht="20.25" customHeight="1" x14ac:dyDescent="0.3">
      <c r="A80" s="130" t="s">
        <v>270</v>
      </c>
      <c r="B80" s="131">
        <v>0</v>
      </c>
      <c r="C80" s="131">
        <v>0</v>
      </c>
      <c r="D80" s="131">
        <v>55950.02</v>
      </c>
      <c r="E80" s="135">
        <v>0</v>
      </c>
    </row>
    <row r="81" spans="1:5" s="126" customFormat="1" x14ac:dyDescent="0.3">
      <c r="A81" s="127" t="s">
        <v>146</v>
      </c>
      <c r="B81" s="128">
        <v>0</v>
      </c>
      <c r="C81" s="128">
        <v>0</v>
      </c>
      <c r="D81" s="128">
        <v>0</v>
      </c>
      <c r="E81" s="136">
        <v>0</v>
      </c>
    </row>
    <row r="82" spans="1:5" s="126" customFormat="1" x14ac:dyDescent="0.3">
      <c r="A82" s="132" t="s">
        <v>28</v>
      </c>
      <c r="B82" s="56">
        <v>0</v>
      </c>
      <c r="C82" s="56">
        <v>0</v>
      </c>
      <c r="D82" s="56">
        <v>0</v>
      </c>
      <c r="E82" s="136">
        <v>0</v>
      </c>
    </row>
    <row r="83" spans="1:5" x14ac:dyDescent="0.3">
      <c r="A83" s="134" t="s">
        <v>36</v>
      </c>
      <c r="B83" s="56">
        <v>0</v>
      </c>
      <c r="C83" s="56">
        <v>0</v>
      </c>
      <c r="D83" s="14">
        <v>0</v>
      </c>
      <c r="E83" s="6">
        <v>0</v>
      </c>
    </row>
    <row r="84" spans="1:5" s="126" customFormat="1" x14ac:dyDescent="0.3">
      <c r="A84" s="127" t="s">
        <v>148</v>
      </c>
      <c r="B84" s="128">
        <v>0</v>
      </c>
      <c r="C84" s="128">
        <v>0</v>
      </c>
      <c r="D84" s="128">
        <v>0</v>
      </c>
      <c r="E84" s="136">
        <v>0</v>
      </c>
    </row>
    <row r="85" spans="1:5" x14ac:dyDescent="0.3">
      <c r="A85" s="132" t="s">
        <v>28</v>
      </c>
      <c r="B85" s="56">
        <v>0</v>
      </c>
      <c r="C85" s="56">
        <v>0</v>
      </c>
      <c r="D85" s="56">
        <v>0</v>
      </c>
      <c r="E85" s="6">
        <v>0</v>
      </c>
    </row>
    <row r="86" spans="1:5" x14ac:dyDescent="0.3">
      <c r="A86" s="134" t="s">
        <v>36</v>
      </c>
      <c r="B86" s="14">
        <v>0</v>
      </c>
      <c r="C86" s="14">
        <v>0</v>
      </c>
      <c r="D86" s="14">
        <v>0</v>
      </c>
      <c r="E86" s="13"/>
    </row>
    <row r="87" spans="1:5" ht="21.75" customHeight="1" x14ac:dyDescent="0.3">
      <c r="A87" s="130" t="s">
        <v>271</v>
      </c>
      <c r="B87" s="131">
        <v>0</v>
      </c>
      <c r="C87" s="131">
        <v>0</v>
      </c>
      <c r="D87" s="131">
        <v>0</v>
      </c>
      <c r="E87" s="149"/>
    </row>
    <row r="88" spans="1:5" s="126" customFormat="1" x14ac:dyDescent="0.3">
      <c r="A88" s="127" t="s">
        <v>143</v>
      </c>
      <c r="B88" s="128">
        <v>0</v>
      </c>
      <c r="C88" s="128">
        <v>0</v>
      </c>
      <c r="D88" s="128">
        <v>0</v>
      </c>
      <c r="E88" s="150"/>
    </row>
    <row r="89" spans="1:5" x14ac:dyDescent="0.3">
      <c r="A89" s="132" t="s">
        <v>21</v>
      </c>
      <c r="B89" s="56">
        <v>0</v>
      </c>
      <c r="C89" s="56">
        <v>0</v>
      </c>
      <c r="D89" s="56">
        <v>0</v>
      </c>
      <c r="E89" s="151"/>
    </row>
    <row r="90" spans="1:5" x14ac:dyDescent="0.3">
      <c r="A90" s="134" t="s">
        <v>23</v>
      </c>
      <c r="B90" s="14">
        <v>0</v>
      </c>
      <c r="C90" s="14">
        <v>0</v>
      </c>
      <c r="D90" s="14">
        <v>8908.64</v>
      </c>
      <c r="E90" s="13"/>
    </row>
    <row r="91" spans="1:5" x14ac:dyDescent="0.3">
      <c r="A91" s="134" t="s">
        <v>27</v>
      </c>
      <c r="B91" s="14">
        <v>0</v>
      </c>
      <c r="C91" s="14">
        <v>0</v>
      </c>
      <c r="D91" s="14">
        <v>1469.96</v>
      </c>
      <c r="E91" s="13"/>
    </row>
    <row r="92" spans="1:5" x14ac:dyDescent="0.3">
      <c r="A92" s="132" t="s">
        <v>28</v>
      </c>
      <c r="B92" s="56">
        <v>0</v>
      </c>
      <c r="C92" s="56">
        <v>0</v>
      </c>
      <c r="D92" s="56">
        <v>0</v>
      </c>
      <c r="E92" s="151"/>
    </row>
    <row r="93" spans="1:5" x14ac:dyDescent="0.3">
      <c r="A93" s="134" t="s">
        <v>31</v>
      </c>
      <c r="B93" s="14">
        <v>0</v>
      </c>
      <c r="C93" s="14">
        <v>0</v>
      </c>
      <c r="D93" s="14"/>
      <c r="E93" s="13"/>
    </row>
    <row r="94" spans="1:5" x14ac:dyDescent="0.3">
      <c r="A94" s="134" t="s">
        <v>36</v>
      </c>
      <c r="B94" s="14">
        <v>0</v>
      </c>
      <c r="C94" s="14">
        <v>0</v>
      </c>
      <c r="D94" s="14">
        <v>0</v>
      </c>
      <c r="E94" s="13"/>
    </row>
    <row r="95" spans="1:5" x14ac:dyDescent="0.3">
      <c r="A95" s="134" t="s">
        <v>37</v>
      </c>
      <c r="B95" s="14">
        <v>0</v>
      </c>
      <c r="C95" s="14">
        <v>0</v>
      </c>
      <c r="D95" s="14">
        <v>0</v>
      </c>
      <c r="E95" s="13"/>
    </row>
    <row r="96" spans="1:5" s="126" customFormat="1" x14ac:dyDescent="0.3">
      <c r="A96" s="127" t="s">
        <v>146</v>
      </c>
      <c r="B96" s="128">
        <v>0</v>
      </c>
      <c r="C96" s="128">
        <v>0</v>
      </c>
      <c r="D96" s="128">
        <v>0</v>
      </c>
      <c r="E96" s="136"/>
    </row>
    <row r="97" spans="1:5" x14ac:dyDescent="0.3">
      <c r="A97" s="132" t="s">
        <v>21</v>
      </c>
      <c r="B97" s="56">
        <v>0</v>
      </c>
      <c r="C97" s="56">
        <v>0</v>
      </c>
      <c r="D97" s="56">
        <v>0</v>
      </c>
      <c r="E97" s="6"/>
    </row>
    <row r="98" spans="1:5" x14ac:dyDescent="0.3">
      <c r="A98" s="134" t="s">
        <v>23</v>
      </c>
      <c r="B98" s="14">
        <v>0</v>
      </c>
      <c r="C98" s="14">
        <v>0</v>
      </c>
      <c r="D98" s="14">
        <v>0</v>
      </c>
      <c r="E98" s="13"/>
    </row>
    <row r="99" spans="1:5" x14ac:dyDescent="0.3">
      <c r="A99" s="134" t="s">
        <v>140</v>
      </c>
      <c r="B99" s="14">
        <v>0</v>
      </c>
      <c r="C99" s="14">
        <v>0</v>
      </c>
      <c r="D99" s="14">
        <v>0</v>
      </c>
      <c r="E99" s="13"/>
    </row>
    <row r="100" spans="1:5" x14ac:dyDescent="0.3">
      <c r="A100" s="134" t="s">
        <v>235</v>
      </c>
      <c r="B100" s="14">
        <v>0</v>
      </c>
      <c r="C100" s="14">
        <v>0</v>
      </c>
      <c r="D100" s="14">
        <v>0</v>
      </c>
      <c r="E100" s="13"/>
    </row>
    <row r="101" spans="1:5" s="126" customFormat="1" x14ac:dyDescent="0.3">
      <c r="A101" s="127" t="s">
        <v>148</v>
      </c>
      <c r="B101" s="128">
        <v>0</v>
      </c>
      <c r="C101" s="128">
        <v>0</v>
      </c>
      <c r="D101" s="128">
        <v>0</v>
      </c>
      <c r="E101" s="136">
        <v>0</v>
      </c>
    </row>
    <row r="102" spans="1:5" x14ac:dyDescent="0.3">
      <c r="A102" s="132" t="s">
        <v>21</v>
      </c>
      <c r="B102" s="56">
        <v>0</v>
      </c>
      <c r="C102" s="56">
        <v>0</v>
      </c>
      <c r="D102" s="56">
        <v>0</v>
      </c>
      <c r="E102" s="6"/>
    </row>
    <row r="103" spans="1:5" x14ac:dyDescent="0.3">
      <c r="A103" s="134" t="s">
        <v>23</v>
      </c>
      <c r="B103" s="14">
        <v>0</v>
      </c>
      <c r="C103" s="14">
        <v>0</v>
      </c>
      <c r="D103" s="14">
        <v>0</v>
      </c>
      <c r="E103" s="13"/>
    </row>
    <row r="104" spans="1:5" x14ac:dyDescent="0.3">
      <c r="A104" s="134" t="s">
        <v>27</v>
      </c>
      <c r="B104" s="14">
        <v>0</v>
      </c>
      <c r="C104" s="14">
        <v>0</v>
      </c>
      <c r="D104" s="14">
        <v>0</v>
      </c>
      <c r="E104" s="13"/>
    </row>
    <row r="105" spans="1:5" x14ac:dyDescent="0.3">
      <c r="A105" s="132" t="s">
        <v>28</v>
      </c>
      <c r="B105" s="56">
        <v>0</v>
      </c>
      <c r="C105" s="56">
        <v>0</v>
      </c>
      <c r="D105" s="56">
        <v>0</v>
      </c>
      <c r="E105" s="6">
        <v>0</v>
      </c>
    </row>
    <row r="106" spans="1:5" x14ac:dyDescent="0.3">
      <c r="A106" s="134" t="s">
        <v>31</v>
      </c>
      <c r="B106" s="14">
        <v>0</v>
      </c>
      <c r="C106" s="14">
        <v>0</v>
      </c>
      <c r="D106" s="14">
        <v>0</v>
      </c>
      <c r="E106" s="13"/>
    </row>
    <row r="107" spans="1:5" x14ac:dyDescent="0.3">
      <c r="A107" s="130" t="s">
        <v>272</v>
      </c>
      <c r="B107" s="131">
        <v>1400</v>
      </c>
      <c r="C107" s="131">
        <v>1400</v>
      </c>
      <c r="D107" s="131">
        <v>1400</v>
      </c>
      <c r="E107" s="149">
        <f>D107/C107*100</f>
        <v>100</v>
      </c>
    </row>
    <row r="108" spans="1:5" s="126" customFormat="1" x14ac:dyDescent="0.3">
      <c r="A108" s="127" t="s">
        <v>143</v>
      </c>
      <c r="B108" s="128">
        <v>1400</v>
      </c>
      <c r="C108" s="128">
        <v>1400</v>
      </c>
      <c r="D108" s="128">
        <v>1400</v>
      </c>
      <c r="E108" s="150">
        <f>D108/C108*100</f>
        <v>100</v>
      </c>
    </row>
    <row r="109" spans="1:5" x14ac:dyDescent="0.3">
      <c r="A109" s="132" t="s">
        <v>28</v>
      </c>
      <c r="B109" s="56">
        <v>900</v>
      </c>
      <c r="C109" s="56">
        <v>900</v>
      </c>
      <c r="D109" s="56">
        <v>1400</v>
      </c>
      <c r="E109" s="151">
        <f>D109/C109*100</f>
        <v>155.55555555555557</v>
      </c>
    </row>
    <row r="110" spans="1:5" x14ac:dyDescent="0.3">
      <c r="A110" s="134" t="s">
        <v>35</v>
      </c>
      <c r="B110" s="14">
        <v>0</v>
      </c>
      <c r="C110" s="14">
        <v>0</v>
      </c>
      <c r="D110" s="14">
        <v>1400</v>
      </c>
      <c r="E110" s="13"/>
    </row>
    <row r="111" spans="1:5" x14ac:dyDescent="0.3">
      <c r="A111" s="134" t="s">
        <v>39</v>
      </c>
      <c r="B111" s="14">
        <v>0</v>
      </c>
      <c r="C111" s="14">
        <v>0</v>
      </c>
      <c r="D111" s="14">
        <v>0</v>
      </c>
      <c r="E111" s="13"/>
    </row>
    <row r="112" spans="1:5" x14ac:dyDescent="0.3">
      <c r="A112" s="134" t="s">
        <v>50</v>
      </c>
      <c r="B112" s="14">
        <v>0</v>
      </c>
      <c r="C112" s="14">
        <v>0</v>
      </c>
      <c r="D112" s="14">
        <v>0</v>
      </c>
      <c r="E112" s="13"/>
    </row>
    <row r="113" spans="1:5" x14ac:dyDescent="0.3">
      <c r="A113" s="134" t="s">
        <v>81</v>
      </c>
      <c r="B113" s="14">
        <v>500</v>
      </c>
      <c r="C113" s="14">
        <v>500</v>
      </c>
      <c r="D113" s="14">
        <v>0</v>
      </c>
      <c r="E113" s="152">
        <f>D113/C113*100</f>
        <v>0</v>
      </c>
    </row>
    <row r="114" spans="1:5" x14ac:dyDescent="0.3">
      <c r="A114" s="134" t="s">
        <v>85</v>
      </c>
      <c r="B114" s="14">
        <v>0</v>
      </c>
      <c r="C114" s="14">
        <v>0</v>
      </c>
      <c r="D114" s="14">
        <v>0</v>
      </c>
      <c r="E114" s="13"/>
    </row>
    <row r="115" spans="1:5" x14ac:dyDescent="0.3">
      <c r="A115" s="130" t="s">
        <v>273</v>
      </c>
      <c r="B115" s="131">
        <v>380</v>
      </c>
      <c r="C115" s="131">
        <v>380</v>
      </c>
      <c r="D115" s="131">
        <v>0</v>
      </c>
      <c r="E115" s="149">
        <f>D115/C115*100</f>
        <v>0</v>
      </c>
    </row>
    <row r="116" spans="1:5" s="126" customFormat="1" x14ac:dyDescent="0.3">
      <c r="A116" s="127" t="s">
        <v>148</v>
      </c>
      <c r="B116" s="128">
        <v>380</v>
      </c>
      <c r="C116" s="128">
        <v>380</v>
      </c>
      <c r="D116" s="128">
        <v>0</v>
      </c>
      <c r="E116" s="149">
        <f>D116/C116*100</f>
        <v>0</v>
      </c>
    </row>
    <row r="117" spans="1:5" x14ac:dyDescent="0.3">
      <c r="A117" s="132" t="s">
        <v>72</v>
      </c>
      <c r="B117" s="56">
        <v>380</v>
      </c>
      <c r="C117" s="56">
        <v>380</v>
      </c>
      <c r="D117" s="56">
        <v>0</v>
      </c>
      <c r="E117" s="149">
        <f>D117/C117*100</f>
        <v>0</v>
      </c>
    </row>
    <row r="118" spans="1:5" x14ac:dyDescent="0.3">
      <c r="A118" s="133" t="s">
        <v>74</v>
      </c>
      <c r="B118" s="56">
        <v>0</v>
      </c>
      <c r="C118" s="56">
        <v>0</v>
      </c>
      <c r="D118" s="56">
        <v>0</v>
      </c>
      <c r="E118" s="6"/>
    </row>
    <row r="119" spans="1:5" x14ac:dyDescent="0.3">
      <c r="A119" s="134" t="s">
        <v>263</v>
      </c>
      <c r="B119" s="14">
        <v>0</v>
      </c>
      <c r="C119" s="14">
        <v>0</v>
      </c>
      <c r="D119" s="14">
        <v>0</v>
      </c>
      <c r="E119" s="13"/>
    </row>
    <row r="120" spans="1:5" x14ac:dyDescent="0.3">
      <c r="A120" s="134" t="s">
        <v>300</v>
      </c>
      <c r="B120" s="14">
        <v>0</v>
      </c>
      <c r="C120" s="14">
        <v>0</v>
      </c>
      <c r="D120" s="14">
        <v>0</v>
      </c>
      <c r="E120" s="13"/>
    </row>
    <row r="121" spans="1:5" x14ac:dyDescent="0.3">
      <c r="A121" s="134" t="s">
        <v>287</v>
      </c>
      <c r="B121" s="14">
        <v>0</v>
      </c>
      <c r="C121" s="14">
        <v>0</v>
      </c>
      <c r="D121" s="14">
        <v>0</v>
      </c>
      <c r="E121" s="13"/>
    </row>
    <row r="122" spans="1:5" x14ac:dyDescent="0.3">
      <c r="A122" s="134" t="s">
        <v>28</v>
      </c>
      <c r="B122" s="14">
        <v>0</v>
      </c>
      <c r="C122" s="14">
        <v>0</v>
      </c>
      <c r="D122" s="14">
        <v>0</v>
      </c>
      <c r="E122" s="13"/>
    </row>
    <row r="123" spans="1:5" x14ac:dyDescent="0.3">
      <c r="A123" s="134" t="s">
        <v>42</v>
      </c>
      <c r="B123" s="14">
        <v>0</v>
      </c>
      <c r="C123" s="14">
        <v>0</v>
      </c>
      <c r="D123" s="14">
        <v>0</v>
      </c>
      <c r="E123" s="13"/>
    </row>
    <row r="124" spans="1:5" x14ac:dyDescent="0.3">
      <c r="A124" s="130" t="s">
        <v>274</v>
      </c>
      <c r="B124" s="131">
        <v>90</v>
      </c>
      <c r="C124" s="131">
        <v>90</v>
      </c>
      <c r="D124" s="131">
        <v>0</v>
      </c>
      <c r="E124" s="149">
        <f>D124/C124*100</f>
        <v>0</v>
      </c>
    </row>
    <row r="125" spans="1:5" s="126" customFormat="1" x14ac:dyDescent="0.3">
      <c r="A125" s="127" t="s">
        <v>148</v>
      </c>
      <c r="B125" s="128">
        <v>90</v>
      </c>
      <c r="C125" s="128">
        <v>90</v>
      </c>
      <c r="D125" s="128">
        <v>0</v>
      </c>
      <c r="E125" s="149">
        <f>D125/C125*100</f>
        <v>0</v>
      </c>
    </row>
    <row r="126" spans="1:5" x14ac:dyDescent="0.3">
      <c r="A126" s="132" t="s">
        <v>28</v>
      </c>
      <c r="B126" s="56">
        <v>90</v>
      </c>
      <c r="C126" s="56">
        <v>90</v>
      </c>
      <c r="D126" s="56">
        <v>0</v>
      </c>
      <c r="E126" s="149">
        <f>D126/C126*100</f>
        <v>0</v>
      </c>
    </row>
    <row r="127" spans="1:5" x14ac:dyDescent="0.3">
      <c r="A127" s="134" t="s">
        <v>36</v>
      </c>
      <c r="B127" s="14">
        <v>0</v>
      </c>
      <c r="C127" s="14">
        <v>0</v>
      </c>
      <c r="D127" s="14">
        <v>0</v>
      </c>
      <c r="E127" s="13"/>
    </row>
    <row r="128" spans="1:5" x14ac:dyDescent="0.3">
      <c r="A128" s="130" t="s">
        <v>275</v>
      </c>
      <c r="B128" s="131">
        <v>60000</v>
      </c>
      <c r="C128" s="131">
        <v>60000</v>
      </c>
      <c r="D128" s="131">
        <v>120486.84</v>
      </c>
      <c r="E128" s="149">
        <f>D128/C128*100</f>
        <v>200.81139999999999</v>
      </c>
    </row>
    <row r="129" spans="1:5" x14ac:dyDescent="0.3">
      <c r="A129" s="130" t="s">
        <v>294</v>
      </c>
      <c r="B129" s="131">
        <v>0</v>
      </c>
      <c r="C129" s="131">
        <v>0</v>
      </c>
      <c r="D129" s="131">
        <v>0</v>
      </c>
      <c r="E129" s="135"/>
    </row>
    <row r="130" spans="1:5" x14ac:dyDescent="0.3">
      <c r="A130" s="130" t="s">
        <v>81</v>
      </c>
      <c r="B130" s="131">
        <v>0</v>
      </c>
      <c r="C130" s="131">
        <v>0</v>
      </c>
      <c r="D130" s="131">
        <v>0</v>
      </c>
      <c r="E130" s="135"/>
    </row>
    <row r="131" spans="1:5" s="126" customFormat="1" x14ac:dyDescent="0.3">
      <c r="A131" s="127" t="s">
        <v>148</v>
      </c>
      <c r="B131" s="128">
        <v>60000</v>
      </c>
      <c r="C131" s="128">
        <v>60000</v>
      </c>
      <c r="D131" s="128">
        <v>120486.84</v>
      </c>
      <c r="E131" s="150">
        <f>D131/C131*100</f>
        <v>200.81139999999999</v>
      </c>
    </row>
    <row r="132" spans="1:5" x14ac:dyDescent="0.3">
      <c r="A132" s="132" t="s">
        <v>28</v>
      </c>
      <c r="B132" s="56">
        <v>35000</v>
      </c>
      <c r="C132" s="56">
        <v>35000</v>
      </c>
      <c r="D132" s="56">
        <v>55039.43</v>
      </c>
      <c r="E132" s="151">
        <f>D132/C132*100</f>
        <v>157.2555142857143</v>
      </c>
    </row>
    <row r="133" spans="1:5" x14ac:dyDescent="0.3">
      <c r="A133" s="134" t="s">
        <v>30</v>
      </c>
      <c r="B133" s="14">
        <v>0</v>
      </c>
      <c r="C133" s="14">
        <v>0</v>
      </c>
      <c r="D133" s="14">
        <v>4123.8</v>
      </c>
      <c r="E133" s="13"/>
    </row>
    <row r="134" spans="1:5" x14ac:dyDescent="0.3">
      <c r="A134" s="134" t="s">
        <v>32</v>
      </c>
      <c r="B134" s="14">
        <v>0</v>
      </c>
      <c r="C134" s="14">
        <v>0</v>
      </c>
      <c r="D134" s="14">
        <v>229.5</v>
      </c>
      <c r="E134" s="13"/>
    </row>
    <row r="135" spans="1:5" x14ac:dyDescent="0.3">
      <c r="A135" s="134" t="s">
        <v>33</v>
      </c>
      <c r="B135" s="14">
        <v>0</v>
      </c>
      <c r="C135" s="14">
        <v>0</v>
      </c>
      <c r="D135" s="14">
        <v>1444</v>
      </c>
      <c r="E135" s="13"/>
    </row>
    <row r="136" spans="1:5" x14ac:dyDescent="0.3">
      <c r="A136" s="134" t="s">
        <v>35</v>
      </c>
      <c r="B136" s="14">
        <v>0</v>
      </c>
      <c r="C136" s="14">
        <v>0</v>
      </c>
      <c r="D136" s="14">
        <v>9017.3799999999992</v>
      </c>
      <c r="E136" s="13"/>
    </row>
    <row r="137" spans="1:5" x14ac:dyDescent="0.3">
      <c r="A137" s="134" t="s">
        <v>36</v>
      </c>
      <c r="B137" s="14">
        <v>0</v>
      </c>
      <c r="C137" s="14">
        <v>0</v>
      </c>
      <c r="D137" s="14">
        <v>1124.3</v>
      </c>
      <c r="E137" s="13"/>
    </row>
    <row r="138" spans="1:5" x14ac:dyDescent="0.3">
      <c r="A138" s="134" t="s">
        <v>38</v>
      </c>
      <c r="B138" s="14">
        <v>0</v>
      </c>
      <c r="C138" s="14">
        <v>0</v>
      </c>
      <c r="D138" s="14">
        <v>0</v>
      </c>
      <c r="E138" s="13"/>
    </row>
    <row r="139" spans="1:5" x14ac:dyDescent="0.3">
      <c r="A139" s="134" t="s">
        <v>39</v>
      </c>
      <c r="B139" s="14">
        <v>0</v>
      </c>
      <c r="C139" s="14">
        <v>0</v>
      </c>
      <c r="D139" s="14">
        <v>6381.92</v>
      </c>
      <c r="E139" s="13"/>
    </row>
    <row r="140" spans="1:5" x14ac:dyDescent="0.3">
      <c r="A140" s="134" t="s">
        <v>42</v>
      </c>
      <c r="B140" s="14">
        <v>0</v>
      </c>
      <c r="C140" s="14">
        <v>0</v>
      </c>
      <c r="D140" s="14">
        <v>686.99</v>
      </c>
      <c r="E140" s="13"/>
    </row>
    <row r="141" spans="1:5" x14ac:dyDescent="0.3">
      <c r="A141" s="134" t="s">
        <v>43</v>
      </c>
      <c r="B141" s="14">
        <v>0</v>
      </c>
      <c r="C141" s="14">
        <v>0</v>
      </c>
      <c r="D141" s="14">
        <v>0</v>
      </c>
      <c r="E141" s="13"/>
    </row>
    <row r="142" spans="1:5" x14ac:dyDescent="0.3">
      <c r="A142" s="134" t="s">
        <v>44</v>
      </c>
      <c r="B142" s="14">
        <v>0</v>
      </c>
      <c r="C142" s="14">
        <v>0</v>
      </c>
      <c r="D142" s="14">
        <v>0</v>
      </c>
      <c r="E142" s="13"/>
    </row>
    <row r="143" spans="1:5" x14ac:dyDescent="0.3">
      <c r="A143" s="134" t="s">
        <v>46</v>
      </c>
      <c r="B143" s="14">
        <v>0</v>
      </c>
      <c r="C143" s="14">
        <v>0</v>
      </c>
      <c r="D143" s="14">
        <v>44.25</v>
      </c>
      <c r="E143" s="13"/>
    </row>
    <row r="144" spans="1:5" x14ac:dyDescent="0.3">
      <c r="A144" s="134" t="s">
        <v>48</v>
      </c>
      <c r="B144" s="14">
        <v>0</v>
      </c>
      <c r="C144" s="14">
        <v>0</v>
      </c>
      <c r="D144" s="14">
        <v>0</v>
      </c>
      <c r="E144" s="13"/>
    </row>
    <row r="145" spans="1:5" x14ac:dyDescent="0.3">
      <c r="A145" s="134" t="s">
        <v>49</v>
      </c>
      <c r="B145" s="14">
        <v>0</v>
      </c>
      <c r="C145" s="14">
        <v>0</v>
      </c>
      <c r="D145" s="14">
        <v>0</v>
      </c>
      <c r="E145" s="13"/>
    </row>
    <row r="146" spans="1:5" x14ac:dyDescent="0.3">
      <c r="A146" s="134" t="s">
        <v>50</v>
      </c>
      <c r="B146" s="14">
        <v>0</v>
      </c>
      <c r="C146" s="14">
        <v>0</v>
      </c>
      <c r="D146" s="14">
        <v>21199.4</v>
      </c>
      <c r="E146" s="13"/>
    </row>
    <row r="147" spans="1:5" x14ac:dyDescent="0.3">
      <c r="A147" s="134" t="s">
        <v>57</v>
      </c>
      <c r="B147" s="14">
        <v>0</v>
      </c>
      <c r="C147" s="14">
        <v>0</v>
      </c>
      <c r="D147" s="14">
        <v>25</v>
      </c>
      <c r="E147" s="13"/>
    </row>
    <row r="148" spans="1:5" x14ac:dyDescent="0.3">
      <c r="A148" s="134" t="s">
        <v>59</v>
      </c>
      <c r="B148" s="14">
        <v>0</v>
      </c>
      <c r="C148" s="14">
        <v>0</v>
      </c>
      <c r="D148" s="14">
        <v>11449.88</v>
      </c>
      <c r="E148" s="13"/>
    </row>
    <row r="149" spans="1:5" x14ac:dyDescent="0.3">
      <c r="A149" s="134" t="s">
        <v>60</v>
      </c>
      <c r="B149" s="14">
        <v>1000</v>
      </c>
      <c r="C149" s="14">
        <v>1000</v>
      </c>
      <c r="D149" s="14">
        <v>1.8</v>
      </c>
      <c r="E149" s="152">
        <f>D149/C149*100</f>
        <v>0.18</v>
      </c>
    </row>
    <row r="150" spans="1:5" x14ac:dyDescent="0.3">
      <c r="A150" s="134" t="s">
        <v>63</v>
      </c>
      <c r="B150" s="14">
        <v>0</v>
      </c>
      <c r="C150" s="14">
        <v>0</v>
      </c>
      <c r="D150" s="14">
        <v>1.8</v>
      </c>
      <c r="E150" s="13"/>
    </row>
    <row r="151" spans="1:5" x14ac:dyDescent="0.3">
      <c r="A151" s="134" t="s">
        <v>65</v>
      </c>
      <c r="B151" s="14">
        <v>0</v>
      </c>
      <c r="C151" s="14">
        <v>0</v>
      </c>
      <c r="D151" s="14">
        <v>0</v>
      </c>
      <c r="E151" s="13"/>
    </row>
    <row r="152" spans="1:5" x14ac:dyDescent="0.3">
      <c r="A152" s="134" t="s">
        <v>68</v>
      </c>
      <c r="B152" s="14">
        <v>0</v>
      </c>
      <c r="C152" s="14">
        <v>0</v>
      </c>
      <c r="D152" s="14">
        <v>0</v>
      </c>
      <c r="E152" s="13"/>
    </row>
    <row r="153" spans="1:5" x14ac:dyDescent="0.3">
      <c r="A153" s="134" t="s">
        <v>71</v>
      </c>
      <c r="B153" s="14">
        <v>0</v>
      </c>
      <c r="C153" s="14">
        <v>0</v>
      </c>
      <c r="D153" s="14">
        <v>0</v>
      </c>
      <c r="E153" s="13"/>
    </row>
    <row r="154" spans="1:5" x14ac:dyDescent="0.3">
      <c r="A154" s="134" t="s">
        <v>81</v>
      </c>
      <c r="B154" s="14">
        <v>19000</v>
      </c>
      <c r="C154" s="14">
        <v>19000</v>
      </c>
      <c r="D154" s="14">
        <v>16397.669999999998</v>
      </c>
      <c r="E154" s="152">
        <f>D154/C154*100</f>
        <v>86.303526315789469</v>
      </c>
    </row>
    <row r="155" spans="1:5" x14ac:dyDescent="0.3">
      <c r="A155" s="134" t="s">
        <v>85</v>
      </c>
      <c r="B155" s="14">
        <v>0</v>
      </c>
      <c r="C155" s="14">
        <v>0</v>
      </c>
      <c r="D155" s="14">
        <v>8626.8700000000008</v>
      </c>
      <c r="E155" s="13"/>
    </row>
    <row r="156" spans="1:5" x14ac:dyDescent="0.3">
      <c r="A156" s="134" t="s">
        <v>86</v>
      </c>
      <c r="B156" s="14">
        <v>0</v>
      </c>
      <c r="C156" s="14">
        <v>0</v>
      </c>
      <c r="D156" s="14">
        <v>0</v>
      </c>
      <c r="E156" s="13"/>
    </row>
    <row r="157" spans="1:5" x14ac:dyDescent="0.3">
      <c r="A157" s="134" t="s">
        <v>153</v>
      </c>
      <c r="B157" s="14">
        <v>0</v>
      </c>
      <c r="C157" s="14">
        <v>0</v>
      </c>
      <c r="D157" s="14">
        <v>2087.8000000000002</v>
      </c>
      <c r="E157" s="13"/>
    </row>
    <row r="158" spans="1:5" x14ac:dyDescent="0.3">
      <c r="A158" s="134" t="s">
        <v>89</v>
      </c>
      <c r="B158" s="14">
        <v>0</v>
      </c>
      <c r="C158" s="14">
        <v>0</v>
      </c>
      <c r="D158" s="14">
        <v>5683</v>
      </c>
      <c r="E158" s="13"/>
    </row>
    <row r="159" spans="1:5" x14ac:dyDescent="0.3">
      <c r="A159" s="134" t="s">
        <v>93</v>
      </c>
      <c r="B159" s="14">
        <v>0</v>
      </c>
      <c r="C159" s="14">
        <v>0</v>
      </c>
      <c r="D159" s="14">
        <v>0</v>
      </c>
      <c r="E159" s="13"/>
    </row>
    <row r="160" spans="1:5" x14ac:dyDescent="0.3">
      <c r="A160" s="134" t="s">
        <v>97</v>
      </c>
      <c r="B160" s="14">
        <v>5000</v>
      </c>
      <c r="C160" s="14">
        <v>5000</v>
      </c>
      <c r="D160" s="14">
        <v>49047.94</v>
      </c>
      <c r="E160" s="13"/>
    </row>
    <row r="161" spans="1:5" x14ac:dyDescent="0.3">
      <c r="A161" s="134" t="s">
        <v>98</v>
      </c>
      <c r="B161" s="14">
        <v>0</v>
      </c>
      <c r="C161" s="14">
        <v>0</v>
      </c>
      <c r="D161" s="14">
        <v>0</v>
      </c>
      <c r="E161" s="13"/>
    </row>
    <row r="162" spans="1:5" x14ac:dyDescent="0.3">
      <c r="A162" s="134" t="s">
        <v>99</v>
      </c>
      <c r="B162" s="14"/>
      <c r="C162" s="14"/>
      <c r="D162" s="14">
        <v>49047.94</v>
      </c>
      <c r="E162" s="13"/>
    </row>
    <row r="163" spans="1:5" x14ac:dyDescent="0.3">
      <c r="A163" s="125" t="s">
        <v>276</v>
      </c>
      <c r="B163" s="56">
        <v>1834388</v>
      </c>
      <c r="C163" s="56">
        <v>1834388</v>
      </c>
      <c r="D163" s="56">
        <v>858001.14</v>
      </c>
      <c r="E163" s="151">
        <f>D163/C163*100</f>
        <v>46.773154861457883</v>
      </c>
    </row>
    <row r="164" spans="1:5" x14ac:dyDescent="0.3">
      <c r="A164" s="130" t="s">
        <v>277</v>
      </c>
      <c r="B164" s="131">
        <v>1832913</v>
      </c>
      <c r="C164" s="131">
        <v>1832913</v>
      </c>
      <c r="D164" s="131">
        <v>853897.77</v>
      </c>
      <c r="E164" s="151">
        <f>D164/C164*100</f>
        <v>46.586923110916885</v>
      </c>
    </row>
    <row r="165" spans="1:5" s="126" customFormat="1" x14ac:dyDescent="0.3">
      <c r="A165" s="127" t="s">
        <v>150</v>
      </c>
      <c r="B165" s="128">
        <v>51047</v>
      </c>
      <c r="C165" s="128">
        <v>51047</v>
      </c>
      <c r="D165" s="128">
        <v>60</v>
      </c>
      <c r="E165" s="151">
        <f>D165/C165*100</f>
        <v>0.11753873880933256</v>
      </c>
    </row>
    <row r="166" spans="1:5" x14ac:dyDescent="0.3">
      <c r="A166" s="132" t="s">
        <v>28</v>
      </c>
      <c r="B166" s="56">
        <v>51047</v>
      </c>
      <c r="C166" s="56">
        <v>51047</v>
      </c>
      <c r="D166" s="56">
        <v>60</v>
      </c>
      <c r="E166" s="151">
        <f>D166/C166*100</f>
        <v>0.11753873880933256</v>
      </c>
    </row>
    <row r="167" spans="1:5" x14ac:dyDescent="0.3">
      <c r="A167" s="132" t="s">
        <v>30</v>
      </c>
      <c r="B167" s="56">
        <v>0</v>
      </c>
      <c r="C167" s="56">
        <v>0</v>
      </c>
      <c r="D167" s="56">
        <v>60</v>
      </c>
      <c r="E167" s="6"/>
    </row>
    <row r="168" spans="1:5" x14ac:dyDescent="0.3">
      <c r="A168" s="132" t="s">
        <v>33</v>
      </c>
      <c r="B168" s="56">
        <v>0</v>
      </c>
      <c r="C168" s="56">
        <v>0</v>
      </c>
      <c r="D168" s="56">
        <v>0</v>
      </c>
      <c r="E168" s="6"/>
    </row>
    <row r="169" spans="1:5" x14ac:dyDescent="0.3">
      <c r="A169" s="132" t="s">
        <v>35</v>
      </c>
      <c r="B169" s="56">
        <v>0</v>
      </c>
      <c r="C169" s="56">
        <v>0</v>
      </c>
      <c r="D169" s="56">
        <v>0</v>
      </c>
      <c r="E169" s="6"/>
    </row>
    <row r="170" spans="1:5" x14ac:dyDescent="0.3">
      <c r="A170" s="132" t="s">
        <v>38</v>
      </c>
      <c r="B170" s="56">
        <v>0</v>
      </c>
      <c r="C170" s="56">
        <v>0</v>
      </c>
      <c r="D170" s="56">
        <v>0</v>
      </c>
      <c r="E170" s="6"/>
    </row>
    <row r="171" spans="1:5" x14ac:dyDescent="0.3">
      <c r="A171" s="132" t="s">
        <v>46</v>
      </c>
      <c r="B171" s="56">
        <v>0</v>
      </c>
      <c r="C171" s="56">
        <v>0</v>
      </c>
      <c r="D171" s="56">
        <v>0</v>
      </c>
      <c r="E171" s="6"/>
    </row>
    <row r="172" spans="1:5" x14ac:dyDescent="0.3">
      <c r="A172" s="132" t="s">
        <v>57</v>
      </c>
      <c r="B172" s="56">
        <v>0</v>
      </c>
      <c r="C172" s="56">
        <v>0</v>
      </c>
      <c r="D172" s="56">
        <v>0</v>
      </c>
      <c r="E172" s="6"/>
    </row>
    <row r="173" spans="1:5" x14ac:dyDescent="0.3">
      <c r="A173" s="132" t="s">
        <v>59</v>
      </c>
      <c r="B173" s="56">
        <v>0</v>
      </c>
      <c r="C173" s="56">
        <v>0</v>
      </c>
      <c r="D173" s="56">
        <v>0</v>
      </c>
      <c r="E173" s="6"/>
    </row>
    <row r="174" spans="1:5" x14ac:dyDescent="0.3">
      <c r="A174" s="132" t="s">
        <v>60</v>
      </c>
      <c r="B174" s="56">
        <v>0</v>
      </c>
      <c r="C174" s="56">
        <v>0</v>
      </c>
      <c r="D174" s="56">
        <v>0</v>
      </c>
      <c r="E174" s="6"/>
    </row>
    <row r="175" spans="1:5" x14ac:dyDescent="0.3">
      <c r="A175" s="134" t="s">
        <v>65</v>
      </c>
      <c r="B175" s="14">
        <v>0</v>
      </c>
      <c r="C175" s="14">
        <v>0</v>
      </c>
      <c r="D175" s="14">
        <v>0</v>
      </c>
      <c r="E175" s="13"/>
    </row>
    <row r="176" spans="1:5" x14ac:dyDescent="0.3">
      <c r="A176" s="134" t="s">
        <v>68</v>
      </c>
      <c r="B176" s="14">
        <v>0</v>
      </c>
      <c r="C176" s="14">
        <v>0</v>
      </c>
      <c r="D176" s="14">
        <v>0</v>
      </c>
      <c r="E176" s="13"/>
    </row>
    <row r="177" spans="1:5" x14ac:dyDescent="0.3">
      <c r="A177" s="134" t="s">
        <v>71</v>
      </c>
      <c r="B177" s="14">
        <v>0</v>
      </c>
      <c r="C177" s="14">
        <v>0</v>
      </c>
      <c r="D177" s="14">
        <v>0</v>
      </c>
      <c r="E177" s="13"/>
    </row>
    <row r="178" spans="1:5" s="126" customFormat="1" x14ac:dyDescent="0.3">
      <c r="A178" s="127" t="s">
        <v>146</v>
      </c>
      <c r="B178" s="128">
        <v>7040</v>
      </c>
      <c r="C178" s="128">
        <v>7040</v>
      </c>
      <c r="D178" s="128">
        <v>0</v>
      </c>
      <c r="E178" s="150">
        <f>D178/C178*100</f>
        <v>0</v>
      </c>
    </row>
    <row r="179" spans="1:5" x14ac:dyDescent="0.3">
      <c r="A179" s="132" t="s">
        <v>28</v>
      </c>
      <c r="B179" s="56">
        <v>7040</v>
      </c>
      <c r="C179" s="56">
        <v>7040</v>
      </c>
      <c r="D179" s="56">
        <v>0</v>
      </c>
      <c r="E179" s="150">
        <f>D179/C179*100</f>
        <v>0</v>
      </c>
    </row>
    <row r="180" spans="1:5" x14ac:dyDescent="0.3">
      <c r="A180" s="134" t="s">
        <v>35</v>
      </c>
      <c r="B180" s="14">
        <v>0</v>
      </c>
      <c r="C180" s="14">
        <v>0</v>
      </c>
      <c r="D180" s="14">
        <v>0</v>
      </c>
      <c r="E180" s="6"/>
    </row>
    <row r="181" spans="1:5" x14ac:dyDescent="0.3">
      <c r="A181" s="134" t="s">
        <v>59</v>
      </c>
      <c r="B181" s="14">
        <v>0</v>
      </c>
      <c r="C181" s="14">
        <v>0</v>
      </c>
      <c r="D181" s="14">
        <v>0</v>
      </c>
      <c r="E181" s="6"/>
    </row>
    <row r="182" spans="1:5" s="126" customFormat="1" x14ac:dyDescent="0.3">
      <c r="A182" s="127" t="s">
        <v>149</v>
      </c>
      <c r="B182" s="128">
        <v>67910</v>
      </c>
      <c r="C182" s="128">
        <v>67910</v>
      </c>
      <c r="D182" s="128">
        <v>47632.57</v>
      </c>
      <c r="E182" s="150">
        <f>D182/C182*100</f>
        <v>70.140730378442058</v>
      </c>
    </row>
    <row r="183" spans="1:5" x14ac:dyDescent="0.3">
      <c r="A183" s="132" t="s">
        <v>28</v>
      </c>
      <c r="B183" s="56">
        <v>66648</v>
      </c>
      <c r="C183" s="56">
        <v>66648</v>
      </c>
      <c r="D183" s="56">
        <v>47197.96</v>
      </c>
      <c r="E183" s="150">
        <f>D183/C183*100</f>
        <v>70.816768695234671</v>
      </c>
    </row>
    <row r="184" spans="1:5" x14ac:dyDescent="0.3">
      <c r="A184" s="134" t="s">
        <v>30</v>
      </c>
      <c r="B184" s="14">
        <v>0</v>
      </c>
      <c r="C184" s="14">
        <v>0</v>
      </c>
      <c r="D184" s="14">
        <v>3739.08</v>
      </c>
      <c r="E184" s="13"/>
    </row>
    <row r="185" spans="1:5" x14ac:dyDescent="0.3">
      <c r="A185" s="134" t="s">
        <v>32</v>
      </c>
      <c r="B185" s="14">
        <v>0</v>
      </c>
      <c r="C185" s="14">
        <v>0</v>
      </c>
      <c r="D185" s="14">
        <v>750</v>
      </c>
      <c r="E185" s="13"/>
    </row>
    <row r="186" spans="1:5" x14ac:dyDescent="0.3">
      <c r="A186" s="134" t="s">
        <v>33</v>
      </c>
      <c r="B186" s="14">
        <v>0</v>
      </c>
      <c r="C186" s="14">
        <v>0</v>
      </c>
      <c r="D186" s="14">
        <v>2301.25</v>
      </c>
      <c r="E186" s="13"/>
    </row>
    <row r="187" spans="1:5" x14ac:dyDescent="0.3">
      <c r="A187" s="134" t="s">
        <v>35</v>
      </c>
      <c r="B187" s="14">
        <v>0</v>
      </c>
      <c r="C187" s="14">
        <v>0</v>
      </c>
      <c r="D187" s="14">
        <v>6473.83</v>
      </c>
      <c r="E187" s="13"/>
    </row>
    <row r="188" spans="1:5" x14ac:dyDescent="0.3">
      <c r="A188" s="134" t="s">
        <v>36</v>
      </c>
      <c r="B188" s="14">
        <v>0</v>
      </c>
      <c r="C188" s="14">
        <v>0</v>
      </c>
      <c r="D188" s="14">
        <v>0</v>
      </c>
      <c r="E188" s="13"/>
    </row>
    <row r="189" spans="1:5" x14ac:dyDescent="0.3">
      <c r="A189" s="134" t="s">
        <v>37</v>
      </c>
      <c r="B189" s="14">
        <v>0</v>
      </c>
      <c r="C189" s="14">
        <v>0</v>
      </c>
      <c r="D189" s="14">
        <v>11173.1</v>
      </c>
      <c r="E189" s="13"/>
    </row>
    <row r="190" spans="1:5" x14ac:dyDescent="0.3">
      <c r="A190" s="134" t="s">
        <v>38</v>
      </c>
      <c r="B190" s="14">
        <v>0</v>
      </c>
      <c r="C190" s="14">
        <v>0</v>
      </c>
      <c r="D190" s="14">
        <v>132.30000000000001</v>
      </c>
      <c r="E190" s="13"/>
    </row>
    <row r="191" spans="1:5" x14ac:dyDescent="0.3">
      <c r="A191" s="134" t="s">
        <v>39</v>
      </c>
      <c r="B191" s="14">
        <v>0</v>
      </c>
      <c r="C191" s="14">
        <v>0</v>
      </c>
      <c r="D191" s="14">
        <v>0</v>
      </c>
      <c r="E191" s="13"/>
    </row>
    <row r="192" spans="1:5" x14ac:dyDescent="0.3">
      <c r="A192" s="134" t="s">
        <v>40</v>
      </c>
      <c r="B192" s="14">
        <v>0</v>
      </c>
      <c r="C192" s="14">
        <v>0</v>
      </c>
      <c r="D192" s="14">
        <v>856.42</v>
      </c>
      <c r="E192" s="13"/>
    </row>
    <row r="193" spans="1:5" x14ac:dyDescent="0.3">
      <c r="A193" s="134" t="s">
        <v>42</v>
      </c>
      <c r="B193" s="14">
        <v>0</v>
      </c>
      <c r="C193" s="14">
        <v>0</v>
      </c>
      <c r="D193" s="14">
        <v>549.77</v>
      </c>
      <c r="E193" s="13"/>
    </row>
    <row r="194" spans="1:5" x14ac:dyDescent="0.3">
      <c r="A194" s="134" t="s">
        <v>43</v>
      </c>
      <c r="B194" s="14">
        <v>0</v>
      </c>
      <c r="C194" s="14">
        <v>0</v>
      </c>
      <c r="D194" s="14">
        <v>7901.17</v>
      </c>
      <c r="E194" s="13"/>
    </row>
    <row r="195" spans="1:5" x14ac:dyDescent="0.3">
      <c r="A195" s="134" t="s">
        <v>44</v>
      </c>
      <c r="B195" s="14">
        <v>0</v>
      </c>
      <c r="C195" s="14">
        <v>0</v>
      </c>
      <c r="D195" s="14">
        <v>166.25</v>
      </c>
      <c r="E195" s="13"/>
    </row>
    <row r="196" spans="1:5" x14ac:dyDescent="0.3">
      <c r="A196" s="134" t="s">
        <v>45</v>
      </c>
      <c r="B196" s="14">
        <v>0</v>
      </c>
      <c r="C196" s="14">
        <v>0</v>
      </c>
      <c r="D196" s="14">
        <v>3189.37</v>
      </c>
      <c r="E196" s="13"/>
    </row>
    <row r="197" spans="1:5" x14ac:dyDescent="0.3">
      <c r="A197" s="134" t="s">
        <v>46</v>
      </c>
      <c r="B197" s="14">
        <v>0</v>
      </c>
      <c r="C197" s="14">
        <v>0</v>
      </c>
      <c r="D197" s="14">
        <v>1969.18</v>
      </c>
      <c r="E197" s="13"/>
    </row>
    <row r="198" spans="1:5" x14ac:dyDescent="0.3">
      <c r="A198" s="134" t="s">
        <v>47</v>
      </c>
      <c r="B198" s="14">
        <v>0</v>
      </c>
      <c r="C198" s="14">
        <v>0</v>
      </c>
      <c r="D198" s="14">
        <v>4981.4399999999996</v>
      </c>
      <c r="E198" s="13"/>
    </row>
    <row r="199" spans="1:5" x14ac:dyDescent="0.3">
      <c r="A199" s="134" t="s">
        <v>48</v>
      </c>
      <c r="B199" s="14">
        <v>0</v>
      </c>
      <c r="C199" s="14">
        <v>0</v>
      </c>
      <c r="D199" s="14">
        <v>936.29</v>
      </c>
      <c r="E199" s="13"/>
    </row>
    <row r="200" spans="1:5" x14ac:dyDescent="0.3">
      <c r="A200" s="134" t="s">
        <v>49</v>
      </c>
      <c r="B200" s="14">
        <v>0</v>
      </c>
      <c r="C200" s="14">
        <v>0</v>
      </c>
      <c r="D200" s="14">
        <v>1279.46</v>
      </c>
      <c r="E200" s="13"/>
    </row>
    <row r="201" spans="1:5" x14ac:dyDescent="0.3">
      <c r="A201" s="134" t="s">
        <v>50</v>
      </c>
      <c r="B201" s="14">
        <v>0</v>
      </c>
      <c r="C201" s="14">
        <v>0</v>
      </c>
      <c r="D201" s="14">
        <v>355.11</v>
      </c>
      <c r="E201" s="13"/>
    </row>
    <row r="202" spans="1:5" x14ac:dyDescent="0.3">
      <c r="A202" s="134" t="s">
        <v>55</v>
      </c>
      <c r="B202" s="14">
        <v>0</v>
      </c>
      <c r="C202" s="14">
        <v>0</v>
      </c>
      <c r="D202" s="14">
        <v>354.14</v>
      </c>
      <c r="E202" s="13"/>
    </row>
    <row r="203" spans="1:5" x14ac:dyDescent="0.3">
      <c r="A203" s="134" t="s">
        <v>57</v>
      </c>
      <c r="B203" s="14">
        <v>0</v>
      </c>
      <c r="C203" s="14">
        <v>0</v>
      </c>
      <c r="D203" s="14">
        <v>140</v>
      </c>
      <c r="E203" s="13"/>
    </row>
    <row r="204" spans="1:5" x14ac:dyDescent="0.3">
      <c r="A204" s="134" t="s">
        <v>58</v>
      </c>
      <c r="B204" s="14">
        <v>0</v>
      </c>
      <c r="C204" s="14">
        <v>0</v>
      </c>
      <c r="D204" s="14">
        <v>0</v>
      </c>
      <c r="E204" s="13"/>
    </row>
    <row r="205" spans="1:5" x14ac:dyDescent="0.3">
      <c r="A205" s="134" t="s">
        <v>59</v>
      </c>
      <c r="B205" s="14">
        <v>0</v>
      </c>
      <c r="C205" s="14">
        <v>0</v>
      </c>
      <c r="D205" s="14">
        <v>49.8</v>
      </c>
      <c r="E205" s="13"/>
    </row>
    <row r="206" spans="1:5" x14ac:dyDescent="0.3">
      <c r="A206" s="132" t="s">
        <v>60</v>
      </c>
      <c r="B206" s="56">
        <v>1262</v>
      </c>
      <c r="C206" s="56">
        <v>1262</v>
      </c>
      <c r="D206" s="56">
        <v>434.61</v>
      </c>
      <c r="E206" s="151">
        <f>D206/C206*100</f>
        <v>34.438193343898575</v>
      </c>
    </row>
    <row r="207" spans="1:5" x14ac:dyDescent="0.3">
      <c r="A207" s="134" t="s">
        <v>63</v>
      </c>
      <c r="B207" s="14">
        <v>0</v>
      </c>
      <c r="C207" s="14">
        <v>0</v>
      </c>
      <c r="D207" s="14">
        <v>434.61</v>
      </c>
      <c r="E207" s="13"/>
    </row>
    <row r="208" spans="1:5" x14ac:dyDescent="0.3">
      <c r="A208" s="134" t="s">
        <v>64</v>
      </c>
      <c r="B208" s="14">
        <v>0</v>
      </c>
      <c r="C208" s="14">
        <v>0</v>
      </c>
      <c r="D208" s="14">
        <v>0</v>
      </c>
      <c r="E208" s="13"/>
    </row>
    <row r="209" spans="1:5" x14ac:dyDescent="0.3">
      <c r="A209" s="134" t="s">
        <v>65</v>
      </c>
      <c r="B209" s="14">
        <v>0</v>
      </c>
      <c r="C209" s="14">
        <v>0</v>
      </c>
      <c r="D209" s="14">
        <v>0</v>
      </c>
      <c r="E209" s="13"/>
    </row>
    <row r="210" spans="1:5" x14ac:dyDescent="0.3">
      <c r="A210" s="134" t="s">
        <v>66</v>
      </c>
      <c r="B210" s="14">
        <v>0</v>
      </c>
      <c r="C210" s="14">
        <v>0</v>
      </c>
      <c r="D210" s="14">
        <v>0</v>
      </c>
      <c r="E210" s="13"/>
    </row>
    <row r="211" spans="1:5" s="126" customFormat="1" x14ac:dyDescent="0.3">
      <c r="A211" s="127" t="s">
        <v>148</v>
      </c>
      <c r="B211" s="128">
        <v>1705588</v>
      </c>
      <c r="C211" s="128">
        <v>1705588</v>
      </c>
      <c r="D211" s="128">
        <v>803525.81</v>
      </c>
      <c r="E211" s="150">
        <f>D211/C211*100</f>
        <v>47.111366285410078</v>
      </c>
    </row>
    <row r="212" spans="1:5" x14ac:dyDescent="0.3">
      <c r="A212" s="132" t="s">
        <v>21</v>
      </c>
      <c r="B212" s="56">
        <v>1649643</v>
      </c>
      <c r="C212" s="56">
        <v>1649643</v>
      </c>
      <c r="D212" s="56">
        <v>741720.85</v>
      </c>
      <c r="E212" s="150">
        <f>D212/C212*100</f>
        <v>44.962507039401856</v>
      </c>
    </row>
    <row r="213" spans="1:5" x14ac:dyDescent="0.3">
      <c r="A213" s="134" t="s">
        <v>23</v>
      </c>
      <c r="B213" s="14">
        <v>0</v>
      </c>
      <c r="C213" s="14">
        <v>0</v>
      </c>
      <c r="D213" s="14">
        <v>592365.97</v>
      </c>
      <c r="E213" s="13"/>
    </row>
    <row r="214" spans="1:5" x14ac:dyDescent="0.3">
      <c r="A214" s="134" t="s">
        <v>140</v>
      </c>
      <c r="B214" s="14">
        <v>0</v>
      </c>
      <c r="C214" s="14">
        <v>0</v>
      </c>
      <c r="D214" s="14">
        <v>22392.31</v>
      </c>
      <c r="E214" s="13"/>
    </row>
    <row r="215" spans="1:5" x14ac:dyDescent="0.3">
      <c r="A215" s="134" t="s">
        <v>235</v>
      </c>
      <c r="B215" s="14">
        <v>0</v>
      </c>
      <c r="C215" s="14">
        <v>0</v>
      </c>
      <c r="D215" s="14">
        <v>3916.02</v>
      </c>
      <c r="E215" s="13"/>
    </row>
    <row r="216" spans="1:5" x14ac:dyDescent="0.3">
      <c r="A216" s="134" t="s">
        <v>25</v>
      </c>
      <c r="B216" s="14">
        <v>0</v>
      </c>
      <c r="C216" s="14">
        <v>0</v>
      </c>
      <c r="D216" s="14">
        <v>20831.66</v>
      </c>
      <c r="E216" s="13"/>
    </row>
    <row r="217" spans="1:5" x14ac:dyDescent="0.3">
      <c r="A217" s="134" t="s">
        <v>27</v>
      </c>
      <c r="B217" s="14">
        <v>0</v>
      </c>
      <c r="C217" s="14">
        <v>0</v>
      </c>
      <c r="D217" s="14">
        <v>102214.89</v>
      </c>
      <c r="E217" s="13"/>
    </row>
    <row r="218" spans="1:5" x14ac:dyDescent="0.3">
      <c r="A218" s="132" t="s">
        <v>28</v>
      </c>
      <c r="B218" s="56">
        <v>56125</v>
      </c>
      <c r="C218" s="56">
        <v>56125</v>
      </c>
      <c r="D218" s="56">
        <v>61804.959999999999</v>
      </c>
      <c r="E218" s="151">
        <f>D218/C218*100</f>
        <v>110.12019599109131</v>
      </c>
    </row>
    <row r="219" spans="1:5" x14ac:dyDescent="0.3">
      <c r="A219" s="134" t="s">
        <v>30</v>
      </c>
      <c r="B219" s="14">
        <v>0</v>
      </c>
      <c r="C219" s="14">
        <v>0</v>
      </c>
      <c r="D219" s="14">
        <v>770.5</v>
      </c>
      <c r="E219" s="13"/>
    </row>
    <row r="220" spans="1:5" x14ac:dyDescent="0.3">
      <c r="A220" s="134" t="s">
        <v>31</v>
      </c>
      <c r="B220" s="14">
        <v>0</v>
      </c>
      <c r="C220" s="14">
        <v>0</v>
      </c>
      <c r="D220" s="14">
        <v>15043.76</v>
      </c>
      <c r="E220" s="13"/>
    </row>
    <row r="221" spans="1:5" x14ac:dyDescent="0.3">
      <c r="A221" s="134" t="s">
        <v>33</v>
      </c>
      <c r="B221" s="14">
        <v>0</v>
      </c>
      <c r="C221" s="14">
        <v>0</v>
      </c>
      <c r="D221" s="14">
        <v>1398.5</v>
      </c>
      <c r="E221" s="13"/>
    </row>
    <row r="222" spans="1:5" x14ac:dyDescent="0.3">
      <c r="A222" s="134" t="s">
        <v>35</v>
      </c>
      <c r="B222" s="14">
        <v>0</v>
      </c>
      <c r="C222" s="14">
        <v>0</v>
      </c>
      <c r="D222" s="14">
        <v>512.07000000000005</v>
      </c>
      <c r="E222" s="13"/>
    </row>
    <row r="223" spans="1:5" x14ac:dyDescent="0.3">
      <c r="A223" s="134" t="s">
        <v>36</v>
      </c>
      <c r="B223" s="14">
        <v>0</v>
      </c>
      <c r="C223" s="14">
        <v>0</v>
      </c>
      <c r="D223" s="14">
        <v>37227.379999999997</v>
      </c>
      <c r="E223" s="13"/>
    </row>
    <row r="224" spans="1:5" x14ac:dyDescent="0.3">
      <c r="A224" s="134" t="s">
        <v>39</v>
      </c>
      <c r="B224" s="14">
        <v>0</v>
      </c>
      <c r="C224" s="14">
        <v>0</v>
      </c>
      <c r="D224" s="14">
        <v>0</v>
      </c>
      <c r="E224" s="13"/>
    </row>
    <row r="225" spans="1:5" x14ac:dyDescent="0.3">
      <c r="A225" s="134" t="s">
        <v>48</v>
      </c>
      <c r="B225" s="14">
        <v>0</v>
      </c>
      <c r="C225" s="14">
        <v>0</v>
      </c>
      <c r="D225" s="14">
        <v>0</v>
      </c>
      <c r="E225" s="13"/>
    </row>
    <row r="226" spans="1:5" x14ac:dyDescent="0.3">
      <c r="A226" s="134" t="s">
        <v>50</v>
      </c>
      <c r="B226" s="14"/>
      <c r="C226" s="14"/>
      <c r="D226" s="14">
        <v>4113.75</v>
      </c>
      <c r="E226" s="13"/>
    </row>
    <row r="227" spans="1:5" x14ac:dyDescent="0.3">
      <c r="A227" s="134" t="s">
        <v>58</v>
      </c>
      <c r="B227" s="14">
        <v>0</v>
      </c>
      <c r="C227" s="14">
        <v>0</v>
      </c>
      <c r="D227" s="14">
        <v>840</v>
      </c>
      <c r="E227" s="13"/>
    </row>
    <row r="228" spans="1:5" x14ac:dyDescent="0.3">
      <c r="A228" s="134" t="s">
        <v>59</v>
      </c>
      <c r="B228" s="14">
        <v>0</v>
      </c>
      <c r="C228" s="14">
        <v>0</v>
      </c>
      <c r="D228" s="14">
        <v>0</v>
      </c>
      <c r="E228" s="13"/>
    </row>
    <row r="229" spans="1:5" s="126" customFormat="1" x14ac:dyDescent="0.3">
      <c r="A229" s="127" t="s">
        <v>188</v>
      </c>
      <c r="B229" s="128">
        <v>1328</v>
      </c>
      <c r="C229" s="128">
        <v>1328</v>
      </c>
      <c r="D229" s="128">
        <v>2523.56</v>
      </c>
      <c r="E229" s="150">
        <f>D229/C229*100</f>
        <v>190.02710843373492</v>
      </c>
    </row>
    <row r="230" spans="1:5" x14ac:dyDescent="0.3">
      <c r="A230" s="132" t="s">
        <v>28</v>
      </c>
      <c r="B230" s="56">
        <v>1328</v>
      </c>
      <c r="C230" s="56">
        <v>1328</v>
      </c>
      <c r="D230" s="56">
        <v>2523.56</v>
      </c>
      <c r="E230" s="150">
        <f>D230/C230*100</f>
        <v>190.02710843373492</v>
      </c>
    </row>
    <row r="231" spans="1:5" x14ac:dyDescent="0.3">
      <c r="A231" s="132" t="s">
        <v>30</v>
      </c>
      <c r="B231" s="56">
        <v>0</v>
      </c>
      <c r="C231" s="56">
        <v>0</v>
      </c>
      <c r="D231" s="56">
        <v>1140</v>
      </c>
      <c r="E231" s="6"/>
    </row>
    <row r="232" spans="1:5" x14ac:dyDescent="0.3">
      <c r="A232" s="132" t="s">
        <v>32</v>
      </c>
      <c r="B232" s="56">
        <v>0</v>
      </c>
      <c r="C232" s="56">
        <v>0</v>
      </c>
      <c r="D232" s="56">
        <v>0</v>
      </c>
      <c r="E232" s="6"/>
    </row>
    <row r="233" spans="1:5" x14ac:dyDescent="0.3">
      <c r="A233" s="132" t="s">
        <v>33</v>
      </c>
      <c r="B233" s="56">
        <v>0</v>
      </c>
      <c r="C233" s="56">
        <v>0</v>
      </c>
      <c r="D233" s="56">
        <v>20</v>
      </c>
      <c r="E233" s="6"/>
    </row>
    <row r="234" spans="1:5" x14ac:dyDescent="0.3">
      <c r="A234" s="133" t="s">
        <v>35</v>
      </c>
      <c r="B234" s="56">
        <v>0</v>
      </c>
      <c r="C234" s="56">
        <v>0</v>
      </c>
      <c r="D234" s="56">
        <v>0</v>
      </c>
      <c r="E234" s="6"/>
    </row>
    <row r="235" spans="1:5" x14ac:dyDescent="0.3">
      <c r="A235" s="134" t="s">
        <v>36</v>
      </c>
      <c r="B235" s="14">
        <v>0</v>
      </c>
      <c r="C235" s="14">
        <v>0</v>
      </c>
      <c r="D235" s="14">
        <v>0</v>
      </c>
      <c r="E235" s="13"/>
    </row>
    <row r="236" spans="1:5" x14ac:dyDescent="0.3">
      <c r="A236" s="134" t="s">
        <v>59</v>
      </c>
      <c r="B236" s="14">
        <v>0</v>
      </c>
      <c r="C236" s="14">
        <v>0</v>
      </c>
      <c r="D236" s="14">
        <v>1363.56</v>
      </c>
      <c r="E236" s="13"/>
    </row>
    <row r="237" spans="1:5" x14ac:dyDescent="0.3">
      <c r="A237" s="130" t="s">
        <v>278</v>
      </c>
      <c r="B237" s="131">
        <v>1475</v>
      </c>
      <c r="C237" s="131">
        <v>1475</v>
      </c>
      <c r="D237" s="131">
        <v>3083.99</v>
      </c>
      <c r="E237" s="149">
        <f>D237/C237*100</f>
        <v>209.08406779661016</v>
      </c>
    </row>
    <row r="238" spans="1:5" s="126" customFormat="1" x14ac:dyDescent="0.3">
      <c r="A238" s="127" t="s">
        <v>149</v>
      </c>
      <c r="B238" s="128">
        <v>1475</v>
      </c>
      <c r="C238" s="128">
        <v>1475</v>
      </c>
      <c r="D238" s="128">
        <v>3083.99</v>
      </c>
      <c r="E238" s="149">
        <f>D238/C238*100</f>
        <v>209.08406779661016</v>
      </c>
    </row>
    <row r="239" spans="1:5" x14ac:dyDescent="0.3">
      <c r="A239" s="132" t="s">
        <v>81</v>
      </c>
      <c r="B239" s="56">
        <v>1146</v>
      </c>
      <c r="C239" s="56">
        <v>1146</v>
      </c>
      <c r="D239" s="56">
        <v>1406.24</v>
      </c>
      <c r="E239" s="149">
        <f>D239/C239*100</f>
        <v>122.70855148342059</v>
      </c>
    </row>
    <row r="240" spans="1:5" x14ac:dyDescent="0.3">
      <c r="A240" s="132" t="s">
        <v>85</v>
      </c>
      <c r="B240" s="56">
        <v>0</v>
      </c>
      <c r="C240" s="56">
        <v>0</v>
      </c>
      <c r="D240" s="56">
        <v>786.25</v>
      </c>
      <c r="E240" s="149"/>
    </row>
    <row r="241" spans="1:5" x14ac:dyDescent="0.3">
      <c r="A241" s="132" t="s">
        <v>87</v>
      </c>
      <c r="B241" s="56">
        <v>0</v>
      </c>
      <c r="C241" s="56">
        <v>0</v>
      </c>
      <c r="D241" s="56">
        <v>540</v>
      </c>
      <c r="E241" s="149"/>
    </row>
    <row r="242" spans="1:5" x14ac:dyDescent="0.3">
      <c r="A242" s="134" t="s">
        <v>89</v>
      </c>
      <c r="B242" s="14">
        <v>0</v>
      </c>
      <c r="C242" s="14">
        <v>0</v>
      </c>
      <c r="D242" s="14">
        <v>0</v>
      </c>
      <c r="E242" s="13"/>
    </row>
    <row r="243" spans="1:5" x14ac:dyDescent="0.3">
      <c r="A243" s="134" t="s">
        <v>93</v>
      </c>
      <c r="B243" s="14">
        <v>0</v>
      </c>
      <c r="C243" s="14">
        <v>0</v>
      </c>
      <c r="D243" s="14">
        <v>79.989999999999995</v>
      </c>
      <c r="E243" s="13"/>
    </row>
    <row r="244" spans="1:5" x14ac:dyDescent="0.3">
      <c r="A244" s="132" t="s">
        <v>97</v>
      </c>
      <c r="B244" s="56">
        <v>329</v>
      </c>
      <c r="C244" s="56">
        <v>329</v>
      </c>
      <c r="D244" s="56">
        <v>1677.75</v>
      </c>
      <c r="E244" s="151">
        <f>D244/C244*100</f>
        <v>509.95440729483283</v>
      </c>
    </row>
    <row r="245" spans="1:5" x14ac:dyDescent="0.3">
      <c r="A245" s="139" t="s">
        <v>99</v>
      </c>
      <c r="B245" s="140">
        <v>0</v>
      </c>
      <c r="C245" s="140">
        <v>0</v>
      </c>
      <c r="D245" s="140">
        <v>1677.75</v>
      </c>
      <c r="E245" s="141"/>
    </row>
    <row r="246" spans="1:5" ht="15.6" x14ac:dyDescent="0.3">
      <c r="A246" s="157" t="s">
        <v>291</v>
      </c>
      <c r="B246" s="157"/>
      <c r="C246" s="157"/>
      <c r="D246" s="157"/>
      <c r="E246" s="157"/>
    </row>
    <row r="247" spans="1:5" x14ac:dyDescent="0.3">
      <c r="A247" s="118"/>
      <c r="B247" s="118"/>
      <c r="C247" s="118"/>
      <c r="D247" s="118"/>
      <c r="E247" s="119"/>
    </row>
    <row r="248" spans="1:5" ht="15.6" x14ac:dyDescent="0.3">
      <c r="A248" s="162" t="s">
        <v>316</v>
      </c>
      <c r="B248" s="162"/>
      <c r="C248" s="162"/>
      <c r="D248" s="162"/>
      <c r="E248" s="162"/>
    </row>
    <row r="249" spans="1:5" x14ac:dyDescent="0.3">
      <c r="A249" s="118"/>
      <c r="B249" s="118"/>
      <c r="C249" s="118"/>
      <c r="D249" s="118"/>
      <c r="E249" s="119"/>
    </row>
    <row r="250" spans="1:5" ht="15.6" x14ac:dyDescent="0.3">
      <c r="A250" s="162" t="s">
        <v>317</v>
      </c>
      <c r="B250" s="162"/>
      <c r="C250" s="162"/>
      <c r="D250" s="162"/>
      <c r="E250" s="162"/>
    </row>
    <row r="251" spans="1:5" x14ac:dyDescent="0.3">
      <c r="A251" s="118"/>
      <c r="B251" s="118"/>
      <c r="C251" s="118"/>
      <c r="D251" s="118"/>
      <c r="E251" s="119"/>
    </row>
    <row r="252" spans="1:5" x14ac:dyDescent="0.3">
      <c r="A252" s="118"/>
      <c r="B252" s="118"/>
      <c r="C252" s="118"/>
      <c r="D252" s="118"/>
      <c r="E252" s="119"/>
    </row>
    <row r="253" spans="1:5" x14ac:dyDescent="0.3">
      <c r="A253" s="118"/>
      <c r="B253" s="118"/>
      <c r="C253" s="142"/>
      <c r="D253" s="143" t="s">
        <v>292</v>
      </c>
      <c r="E253" s="119"/>
    </row>
    <row r="254" spans="1:5" x14ac:dyDescent="0.3">
      <c r="A254" s="118"/>
      <c r="B254" s="142"/>
      <c r="C254" s="144"/>
      <c r="D254" s="145" t="s">
        <v>295</v>
      </c>
      <c r="E254" s="146"/>
    </row>
    <row r="255" spans="1:5" x14ac:dyDescent="0.3">
      <c r="A255" s="118"/>
      <c r="B255" s="142"/>
      <c r="C255" s="142"/>
      <c r="D255" s="142"/>
      <c r="E255" s="146"/>
    </row>
    <row r="256" spans="1:5" x14ac:dyDescent="0.3">
      <c r="A256" s="118"/>
      <c r="B256" s="142"/>
      <c r="C256" s="142"/>
      <c r="D256" s="142"/>
      <c r="E256" s="146"/>
    </row>
    <row r="257" spans="1:5" ht="15.6" x14ac:dyDescent="0.3">
      <c r="A257" s="163" t="s">
        <v>301</v>
      </c>
      <c r="B257" s="163"/>
      <c r="C257" s="163"/>
      <c r="D257" s="163"/>
      <c r="E257" s="163"/>
    </row>
    <row r="258" spans="1:5" ht="15.6" x14ac:dyDescent="0.3">
      <c r="A258" s="163" t="s">
        <v>318</v>
      </c>
      <c r="B258" s="163"/>
      <c r="C258" s="163"/>
      <c r="D258" s="163"/>
      <c r="E258" s="163"/>
    </row>
    <row r="259" spans="1:5" ht="15.6" x14ac:dyDescent="0.3">
      <c r="A259" s="163" t="s">
        <v>319</v>
      </c>
      <c r="B259" s="163"/>
      <c r="C259" s="163"/>
      <c r="D259" s="163"/>
      <c r="E259" s="163"/>
    </row>
    <row r="260" spans="1:5" x14ac:dyDescent="0.3">
      <c r="A260" s="118"/>
      <c r="B260" s="118"/>
      <c r="C260" s="118"/>
      <c r="D260" s="118"/>
      <c r="E260" s="119"/>
    </row>
    <row r="261" spans="1:5" x14ac:dyDescent="0.3">
      <c r="A261" s="147"/>
      <c r="B261" s="118"/>
      <c r="C261" s="118"/>
      <c r="D261" s="118"/>
      <c r="E261" s="119"/>
    </row>
    <row r="262" spans="1:5" x14ac:dyDescent="0.3">
      <c r="A262" s="147"/>
      <c r="B262" s="118"/>
      <c r="C262" s="118"/>
      <c r="D262" s="118"/>
      <c r="E262" s="119"/>
    </row>
    <row r="263" spans="1:5" x14ac:dyDescent="0.3">
      <c r="A263" s="147"/>
      <c r="B263" s="118"/>
      <c r="C263" s="118"/>
      <c r="D263" s="118"/>
      <c r="E263" s="119"/>
    </row>
    <row r="264" spans="1:5" x14ac:dyDescent="0.3">
      <c r="A264" s="147"/>
      <c r="B264" s="118"/>
      <c r="C264" s="118"/>
      <c r="D264" s="118"/>
      <c r="E264" s="119"/>
    </row>
    <row r="265" spans="1:5" x14ac:dyDescent="0.3">
      <c r="A265" s="118"/>
      <c r="B265" s="118"/>
      <c r="C265" s="118"/>
      <c r="D265" s="118"/>
      <c r="E265" s="119"/>
    </row>
    <row r="266" spans="1:5" x14ac:dyDescent="0.3">
      <c r="A266" s="118"/>
      <c r="B266" s="118"/>
      <c r="C266" s="118"/>
      <c r="D266" s="118"/>
      <c r="E266" s="119"/>
    </row>
    <row r="267" spans="1:5" x14ac:dyDescent="0.3">
      <c r="A267" s="118"/>
      <c r="B267" s="118"/>
      <c r="C267" s="118"/>
      <c r="D267" s="118"/>
      <c r="E267" s="119"/>
    </row>
    <row r="268" spans="1:5" x14ac:dyDescent="0.3">
      <c r="A268" s="118"/>
      <c r="B268" s="118"/>
      <c r="C268" s="118"/>
      <c r="D268" s="118"/>
      <c r="E268" s="119"/>
    </row>
    <row r="269" spans="1:5" x14ac:dyDescent="0.3">
      <c r="A269" s="118"/>
      <c r="B269" s="118"/>
      <c r="C269" s="118"/>
      <c r="D269" s="118"/>
      <c r="E269" s="119"/>
    </row>
  </sheetData>
  <mergeCells count="10">
    <mergeCell ref="A250:E250"/>
    <mergeCell ref="A257:E257"/>
    <mergeCell ref="A258:E258"/>
    <mergeCell ref="A259:E259"/>
    <mergeCell ref="A1:E1"/>
    <mergeCell ref="A3:E3"/>
    <mergeCell ref="A5:E5"/>
    <mergeCell ref="A7:G7"/>
    <mergeCell ref="A246:E246"/>
    <mergeCell ref="A248:E24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Sažetak </vt:lpstr>
      <vt:lpstr>P i R -Tablica 1.</vt:lpstr>
      <vt:lpstr>P i R -Tablica 2.</vt:lpstr>
      <vt:lpstr>R -Tablica 3.</vt:lpstr>
      <vt:lpstr>Rač fin-Tablica 4.</vt:lpstr>
      <vt:lpstr>Rač fin-Tablica 5.</vt:lpstr>
      <vt:lpstr>Rač fin-Tablica 6.</vt:lpstr>
      <vt:lpstr>'P i R -Tablica 1.'!Ispis_naslova</vt:lpstr>
      <vt:lpstr>'P i R -Tablica 2.'!Ispis_naslova</vt:lpstr>
      <vt:lpstr>'R -Tablica 3.'!Ispis_naslova</vt:lpstr>
      <vt:lpstr>'P i R -Tablica 1.'!Podrucje_ispisa</vt:lpstr>
      <vt:lpstr>'P i R -Tablica 2.'!Podrucje_ispisa</vt:lpstr>
      <vt:lpstr>'R -Tablica 3.'!Podrucje_ispisa</vt:lpstr>
      <vt:lpstr>'Rač fin-Tablica 5.'!Podrucje_ispisa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Dragan</cp:lastModifiedBy>
  <cp:lastPrinted>2026-07-28T11:09:53Z</cp:lastPrinted>
  <dcterms:created xsi:type="dcterms:W3CDTF">2018-03-15T13:07:00Z</dcterms:created>
  <dcterms:modified xsi:type="dcterms:W3CDTF">2026-08-03T10:05:27Z</dcterms:modified>
</cp:coreProperties>
</file>